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codata\Shares\CO\OOM\Structures\_LOAD_RATING\CO\LOAD_RATING_MANUAL_2021\"/>
    </mc:Choice>
  </mc:AlternateContent>
  <xr:revisionPtr revIDLastSave="0" documentId="13_ncr:1_{89C18201-7F92-431F-AB24-AD8B7ADCA912}" xr6:coauthVersionLast="45" xr6:coauthVersionMax="45" xr10:uidLastSave="{00000000-0000-0000-0000-000000000000}"/>
  <bookViews>
    <workbookView xWindow="-110" yWindow="-110" windowWidth="38620" windowHeight="21220" tabRatio="490" activeTab="1" xr2:uid="{00000000-000D-0000-FFFF-FFFF00000000}"/>
  </bookViews>
  <sheets>
    <sheet name="NOTE" sheetId="27" r:id="rId1"/>
    <sheet name="SUMMARY" sheetId="18" r:id="rId2"/>
    <sheet name="MANUAL" sheetId="22" r:id="rId3"/>
    <sheet name="LL" sheetId="25" r:id="rId4"/>
    <sheet name="VEH" sheetId="26" r:id="rId5"/>
  </sheets>
  <definedNames>
    <definedName name="_xlnm.Print_Area" localSheetId="1">SUMMARY!$A$1:$P$82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8" l="1"/>
  <c r="V12" i="22" l="1"/>
  <c r="U12" i="22"/>
  <c r="T12" i="22"/>
  <c r="S12" i="22"/>
  <c r="R12" i="22"/>
  <c r="Q12" i="22"/>
  <c r="O12" i="22"/>
  <c r="V11" i="22"/>
  <c r="U11" i="22"/>
  <c r="T11" i="22"/>
  <c r="S11" i="22"/>
  <c r="R11" i="22"/>
  <c r="Q11" i="22"/>
  <c r="O11" i="22"/>
  <c r="K187" i="22" l="1"/>
  <c r="K186" i="22"/>
  <c r="G57" i="18" l="1"/>
  <c r="I188" i="22" l="1"/>
  <c r="I187" i="22"/>
  <c r="H188" i="22"/>
  <c r="G188" i="22"/>
  <c r="G187" i="22"/>
  <c r="K188" i="22"/>
  <c r="AA15" i="26"/>
  <c r="D251" i="22"/>
  <c r="E251" i="22"/>
  <c r="F251" i="22"/>
  <c r="G251" i="22"/>
  <c r="H251" i="22"/>
  <c r="I251" i="22"/>
  <c r="J251" i="22"/>
  <c r="K251" i="22"/>
  <c r="L251" i="22"/>
  <c r="D252" i="22"/>
  <c r="E252" i="22"/>
  <c r="F252" i="22"/>
  <c r="G252" i="22"/>
  <c r="H252" i="22"/>
  <c r="I252" i="22"/>
  <c r="J252" i="22"/>
  <c r="K252" i="22"/>
  <c r="L252" i="22"/>
  <c r="D253" i="22"/>
  <c r="E253" i="22"/>
  <c r="F253" i="22"/>
  <c r="G253" i="22"/>
  <c r="H253" i="22"/>
  <c r="I253" i="22"/>
  <c r="J253" i="22"/>
  <c r="K253" i="22"/>
  <c r="L253" i="22"/>
  <c r="D254" i="22"/>
  <c r="E254" i="22"/>
  <c r="F254" i="22"/>
  <c r="G254" i="22"/>
  <c r="H254" i="22"/>
  <c r="I254" i="22"/>
  <c r="J254" i="22"/>
  <c r="K254" i="22"/>
  <c r="L254" i="22"/>
  <c r="D255" i="22"/>
  <c r="E255" i="22"/>
  <c r="F255" i="22"/>
  <c r="G255" i="22"/>
  <c r="H255" i="22"/>
  <c r="I255" i="22"/>
  <c r="J255" i="22"/>
  <c r="K255" i="22"/>
  <c r="L255" i="22"/>
  <c r="D256" i="22"/>
  <c r="E256" i="22"/>
  <c r="F256" i="22"/>
  <c r="G256" i="22"/>
  <c r="H256" i="22"/>
  <c r="I256" i="22"/>
  <c r="J256" i="22"/>
  <c r="K256" i="22"/>
  <c r="L256" i="22"/>
  <c r="D257" i="22"/>
  <c r="E257" i="22"/>
  <c r="F257" i="22"/>
  <c r="G257" i="22"/>
  <c r="H257" i="22"/>
  <c r="I257" i="22"/>
  <c r="J257" i="22"/>
  <c r="K257" i="22"/>
  <c r="L257" i="22"/>
  <c r="D258" i="22"/>
  <c r="E258" i="22"/>
  <c r="F258" i="22"/>
  <c r="G258" i="22"/>
  <c r="H258" i="22"/>
  <c r="I258" i="22"/>
  <c r="J258" i="22"/>
  <c r="K258" i="22"/>
  <c r="L258" i="22"/>
  <c r="D259" i="22"/>
  <c r="E259" i="22"/>
  <c r="F259" i="22"/>
  <c r="G259" i="22"/>
  <c r="H259" i="22"/>
  <c r="I259" i="22"/>
  <c r="J259" i="22"/>
  <c r="K259" i="22"/>
  <c r="L259" i="22"/>
  <c r="D260" i="22"/>
  <c r="E260" i="22"/>
  <c r="F260" i="22"/>
  <c r="G260" i="22"/>
  <c r="H260" i="22"/>
  <c r="I260" i="22"/>
  <c r="J260" i="22"/>
  <c r="K260" i="22"/>
  <c r="L260" i="22"/>
  <c r="D261" i="22"/>
  <c r="E261" i="22"/>
  <c r="F261" i="22"/>
  <c r="G261" i="22"/>
  <c r="H261" i="22"/>
  <c r="I261" i="22"/>
  <c r="J261" i="22"/>
  <c r="K261" i="22"/>
  <c r="L261" i="22"/>
  <c r="D262" i="22"/>
  <c r="E262" i="22"/>
  <c r="F262" i="22"/>
  <c r="G262" i="22"/>
  <c r="H262" i="22"/>
  <c r="I262" i="22"/>
  <c r="J262" i="22"/>
  <c r="K262" i="22"/>
  <c r="L262" i="22"/>
  <c r="D263" i="22"/>
  <c r="E263" i="22"/>
  <c r="F263" i="22"/>
  <c r="G263" i="22"/>
  <c r="H263" i="22"/>
  <c r="I263" i="22"/>
  <c r="J263" i="22"/>
  <c r="K263" i="22"/>
  <c r="L263" i="22"/>
  <c r="D264" i="22"/>
  <c r="E264" i="22"/>
  <c r="F264" i="22"/>
  <c r="G264" i="22"/>
  <c r="H264" i="22"/>
  <c r="I264" i="22"/>
  <c r="J264" i="22"/>
  <c r="K264" i="22"/>
  <c r="L264" i="22"/>
  <c r="D265" i="22"/>
  <c r="E265" i="22"/>
  <c r="F265" i="22"/>
  <c r="G265" i="22"/>
  <c r="H265" i="22"/>
  <c r="I265" i="22"/>
  <c r="J265" i="22"/>
  <c r="K265" i="22"/>
  <c r="L265" i="22"/>
  <c r="D266" i="22"/>
  <c r="E266" i="22"/>
  <c r="F266" i="22"/>
  <c r="G266" i="22"/>
  <c r="H266" i="22"/>
  <c r="I266" i="22"/>
  <c r="J266" i="22"/>
  <c r="K266" i="22"/>
  <c r="L266" i="22"/>
  <c r="C252" i="22"/>
  <c r="C253" i="22"/>
  <c r="C254" i="22"/>
  <c r="C255" i="22"/>
  <c r="C256" i="22"/>
  <c r="C257" i="22"/>
  <c r="C258" i="22"/>
  <c r="C259" i="22"/>
  <c r="C260" i="22"/>
  <c r="C261" i="22"/>
  <c r="C262" i="22"/>
  <c r="C263" i="22"/>
  <c r="C264" i="22"/>
  <c r="C265" i="22"/>
  <c r="C266" i="22"/>
  <c r="C251" i="22"/>
  <c r="L249" i="22"/>
  <c r="K249" i="22"/>
  <c r="J249" i="22"/>
  <c r="I249" i="22"/>
  <c r="H249" i="22"/>
  <c r="G249" i="22"/>
  <c r="F249" i="22"/>
  <c r="E249" i="22"/>
  <c r="D249" i="22"/>
  <c r="C249" i="22"/>
  <c r="L248" i="22"/>
  <c r="K248" i="22"/>
  <c r="J248" i="22"/>
  <c r="I248" i="22"/>
  <c r="H248" i="22"/>
  <c r="G248" i="22"/>
  <c r="F248" i="22"/>
  <c r="E248" i="22"/>
  <c r="D248" i="22"/>
  <c r="C248" i="22"/>
  <c r="L247" i="22"/>
  <c r="K247" i="22"/>
  <c r="J247" i="22"/>
  <c r="I247" i="22"/>
  <c r="H247" i="22"/>
  <c r="G247" i="22"/>
  <c r="F247" i="22"/>
  <c r="E247" i="22"/>
  <c r="D247" i="22"/>
  <c r="C247" i="22"/>
  <c r="L246" i="22"/>
  <c r="K246" i="22"/>
  <c r="J246" i="22"/>
  <c r="I246" i="22"/>
  <c r="H246" i="22"/>
  <c r="G246" i="22"/>
  <c r="F246" i="22"/>
  <c r="E246" i="22"/>
  <c r="D246" i="22"/>
  <c r="C246" i="22"/>
  <c r="L245" i="22"/>
  <c r="K245" i="22"/>
  <c r="J245" i="22"/>
  <c r="I245" i="22"/>
  <c r="H245" i="22"/>
  <c r="G245" i="22"/>
  <c r="F245" i="22"/>
  <c r="E245" i="22"/>
  <c r="D245" i="22"/>
  <c r="C245" i="22"/>
  <c r="L244" i="22"/>
  <c r="K244" i="22"/>
  <c r="J244" i="22"/>
  <c r="I244" i="22"/>
  <c r="H244" i="22"/>
  <c r="G244" i="22"/>
  <c r="F244" i="22"/>
  <c r="E244" i="22"/>
  <c r="D244" i="22"/>
  <c r="C244" i="22"/>
  <c r="L243" i="22"/>
  <c r="K243" i="22"/>
  <c r="J243" i="22"/>
  <c r="I243" i="22"/>
  <c r="H243" i="22"/>
  <c r="G243" i="22"/>
  <c r="F243" i="22"/>
  <c r="E243" i="22"/>
  <c r="D243" i="22"/>
  <c r="C243" i="22"/>
  <c r="L242" i="22"/>
  <c r="K242" i="22"/>
  <c r="J242" i="22"/>
  <c r="I242" i="22"/>
  <c r="H242" i="22"/>
  <c r="G242" i="22"/>
  <c r="F242" i="22"/>
  <c r="E242" i="22"/>
  <c r="D242" i="22"/>
  <c r="C242" i="22"/>
  <c r="L241" i="22"/>
  <c r="K241" i="22"/>
  <c r="J241" i="22"/>
  <c r="I241" i="22"/>
  <c r="H241" i="22"/>
  <c r="G241" i="22"/>
  <c r="F241" i="22"/>
  <c r="E241" i="22"/>
  <c r="D241" i="22"/>
  <c r="C241" i="22"/>
  <c r="L240" i="22"/>
  <c r="K240" i="22"/>
  <c r="J240" i="22"/>
  <c r="I240" i="22"/>
  <c r="H240" i="22"/>
  <c r="G240" i="22"/>
  <c r="F240" i="22"/>
  <c r="E240" i="22"/>
  <c r="D240" i="22"/>
  <c r="C240" i="22"/>
  <c r="L239" i="22"/>
  <c r="K239" i="22"/>
  <c r="J239" i="22"/>
  <c r="I239" i="22"/>
  <c r="H239" i="22"/>
  <c r="G239" i="22"/>
  <c r="F239" i="22"/>
  <c r="E239" i="22"/>
  <c r="D239" i="22"/>
  <c r="C239" i="22"/>
  <c r="L238" i="22"/>
  <c r="K238" i="22"/>
  <c r="J238" i="22"/>
  <c r="I238" i="22"/>
  <c r="H238" i="22"/>
  <c r="G238" i="22"/>
  <c r="F238" i="22"/>
  <c r="E238" i="22"/>
  <c r="D238" i="22"/>
  <c r="C238" i="22"/>
  <c r="L237" i="22"/>
  <c r="K237" i="22"/>
  <c r="J237" i="22"/>
  <c r="I237" i="22"/>
  <c r="H237" i="22"/>
  <c r="G237" i="22"/>
  <c r="F237" i="22"/>
  <c r="E237" i="22"/>
  <c r="D237" i="22"/>
  <c r="C237" i="22"/>
  <c r="L236" i="22"/>
  <c r="K236" i="22"/>
  <c r="J236" i="22"/>
  <c r="I236" i="22"/>
  <c r="H236" i="22"/>
  <c r="G236" i="22"/>
  <c r="F236" i="22"/>
  <c r="E236" i="22"/>
  <c r="D236" i="22"/>
  <c r="C236" i="22"/>
  <c r="L235" i="22"/>
  <c r="K235" i="22"/>
  <c r="J235" i="22"/>
  <c r="I235" i="22"/>
  <c r="H235" i="22"/>
  <c r="G235" i="22"/>
  <c r="F235" i="22"/>
  <c r="E235" i="22"/>
  <c r="D235" i="22"/>
  <c r="C235" i="22"/>
  <c r="L234" i="22"/>
  <c r="K234" i="22"/>
  <c r="J234" i="22"/>
  <c r="I234" i="22"/>
  <c r="H234" i="22"/>
  <c r="G234" i="22"/>
  <c r="F234" i="22"/>
  <c r="E234" i="22"/>
  <c r="D234" i="22"/>
  <c r="C234" i="22"/>
  <c r="M231" i="22"/>
  <c r="L231" i="22"/>
  <c r="K231" i="22"/>
  <c r="J231" i="22"/>
  <c r="I231" i="22"/>
  <c r="H231" i="22"/>
  <c r="G231" i="22"/>
  <c r="F231" i="22"/>
  <c r="E231" i="22"/>
  <c r="D231" i="22"/>
  <c r="C231" i="22"/>
  <c r="M230" i="22"/>
  <c r="L230" i="22"/>
  <c r="K230" i="22"/>
  <c r="J230" i="22"/>
  <c r="I230" i="22"/>
  <c r="H230" i="22"/>
  <c r="G230" i="22"/>
  <c r="F230" i="22"/>
  <c r="E230" i="22"/>
  <c r="D230" i="22"/>
  <c r="C230" i="22"/>
  <c r="M229" i="22"/>
  <c r="L229" i="22"/>
  <c r="K229" i="22"/>
  <c r="J229" i="22"/>
  <c r="I229" i="22"/>
  <c r="H229" i="22"/>
  <c r="G229" i="22"/>
  <c r="F229" i="22"/>
  <c r="E229" i="22"/>
  <c r="D229" i="22"/>
  <c r="C229" i="22"/>
  <c r="M228" i="22"/>
  <c r="L228" i="22"/>
  <c r="K228" i="22"/>
  <c r="J228" i="22"/>
  <c r="I228" i="22"/>
  <c r="H228" i="22"/>
  <c r="G228" i="22"/>
  <c r="F228" i="22"/>
  <c r="E228" i="22"/>
  <c r="D228" i="22"/>
  <c r="C228" i="22"/>
  <c r="M227" i="22"/>
  <c r="L227" i="22"/>
  <c r="K227" i="22"/>
  <c r="J227" i="22"/>
  <c r="I227" i="22"/>
  <c r="H227" i="22"/>
  <c r="G227" i="22"/>
  <c r="F227" i="22"/>
  <c r="E227" i="22"/>
  <c r="D227" i="22"/>
  <c r="C227" i="22"/>
  <c r="M226" i="22"/>
  <c r="L226" i="22"/>
  <c r="K226" i="22"/>
  <c r="J226" i="22"/>
  <c r="I226" i="22"/>
  <c r="H226" i="22"/>
  <c r="G226" i="22"/>
  <c r="F226" i="22"/>
  <c r="E226" i="22"/>
  <c r="D226" i="22"/>
  <c r="C226" i="22"/>
  <c r="M225" i="22"/>
  <c r="L225" i="22"/>
  <c r="K225" i="22"/>
  <c r="J225" i="22"/>
  <c r="I225" i="22"/>
  <c r="H225" i="22"/>
  <c r="G225" i="22"/>
  <c r="F225" i="22"/>
  <c r="E225" i="22"/>
  <c r="D225" i="22"/>
  <c r="C225" i="22"/>
  <c r="M224" i="22"/>
  <c r="L224" i="22"/>
  <c r="K224" i="22"/>
  <c r="J224" i="22"/>
  <c r="I224" i="22"/>
  <c r="H224" i="22"/>
  <c r="G224" i="22"/>
  <c r="F224" i="22"/>
  <c r="E224" i="22"/>
  <c r="D224" i="22"/>
  <c r="C224" i="22"/>
  <c r="M223" i="22"/>
  <c r="L223" i="22"/>
  <c r="K223" i="22"/>
  <c r="J223" i="22"/>
  <c r="I223" i="22"/>
  <c r="H223" i="22"/>
  <c r="G223" i="22"/>
  <c r="F223" i="22"/>
  <c r="E223" i="22"/>
  <c r="D223" i="22"/>
  <c r="C223" i="22"/>
  <c r="M222" i="22"/>
  <c r="L222" i="22"/>
  <c r="K222" i="22"/>
  <c r="J222" i="22"/>
  <c r="I222" i="22"/>
  <c r="H222" i="22"/>
  <c r="G222" i="22"/>
  <c r="F222" i="22"/>
  <c r="E222" i="22"/>
  <c r="D222" i="22"/>
  <c r="C222" i="22"/>
  <c r="M221" i="22"/>
  <c r="L221" i="22"/>
  <c r="K221" i="22"/>
  <c r="J221" i="22"/>
  <c r="I221" i="22"/>
  <c r="H221" i="22"/>
  <c r="G221" i="22"/>
  <c r="F221" i="22"/>
  <c r="E221" i="22"/>
  <c r="D221" i="22"/>
  <c r="C221" i="22"/>
  <c r="M220" i="22"/>
  <c r="L220" i="22"/>
  <c r="K220" i="22"/>
  <c r="J220" i="22"/>
  <c r="I220" i="22"/>
  <c r="H220" i="22"/>
  <c r="G220" i="22"/>
  <c r="F220" i="22"/>
  <c r="E220" i="22"/>
  <c r="D220" i="22"/>
  <c r="C220" i="22"/>
  <c r="M219" i="22"/>
  <c r="L219" i="22"/>
  <c r="K219" i="22"/>
  <c r="J219" i="22"/>
  <c r="I219" i="22"/>
  <c r="H219" i="22"/>
  <c r="G219" i="22"/>
  <c r="F219" i="22"/>
  <c r="E219" i="22"/>
  <c r="D219" i="22"/>
  <c r="C219" i="22"/>
  <c r="M218" i="22"/>
  <c r="L218" i="22"/>
  <c r="K218" i="22"/>
  <c r="J218" i="22"/>
  <c r="I218" i="22"/>
  <c r="H218" i="22"/>
  <c r="G218" i="22"/>
  <c r="F218" i="22"/>
  <c r="E218" i="22"/>
  <c r="D218" i="22"/>
  <c r="C218" i="22"/>
  <c r="M217" i="22"/>
  <c r="L217" i="22"/>
  <c r="K217" i="22"/>
  <c r="J217" i="22"/>
  <c r="I217" i="22"/>
  <c r="H217" i="22"/>
  <c r="G217" i="22"/>
  <c r="F217" i="22"/>
  <c r="E217" i="22"/>
  <c r="D217" i="22"/>
  <c r="C217" i="22"/>
  <c r="M216" i="22"/>
  <c r="L216" i="22"/>
  <c r="K216" i="22"/>
  <c r="J216" i="22"/>
  <c r="I216" i="22"/>
  <c r="H216" i="22"/>
  <c r="G216" i="22"/>
  <c r="F216" i="22"/>
  <c r="E216" i="22"/>
  <c r="D216" i="22"/>
  <c r="C216" i="22"/>
  <c r="M214" i="22"/>
  <c r="L214" i="22"/>
  <c r="K214" i="22"/>
  <c r="J214" i="22"/>
  <c r="I214" i="22"/>
  <c r="H214" i="22"/>
  <c r="G214" i="22"/>
  <c r="F214" i="22"/>
  <c r="E214" i="22"/>
  <c r="D214" i="22"/>
  <c r="C214" i="22"/>
  <c r="M213" i="22"/>
  <c r="L213" i="22"/>
  <c r="K213" i="22"/>
  <c r="J213" i="22"/>
  <c r="I213" i="22"/>
  <c r="H213" i="22"/>
  <c r="G213" i="22"/>
  <c r="F213" i="22"/>
  <c r="E213" i="22"/>
  <c r="D213" i="22"/>
  <c r="C213" i="22"/>
  <c r="M212" i="22"/>
  <c r="L212" i="22"/>
  <c r="K212" i="22"/>
  <c r="J212" i="22"/>
  <c r="I212" i="22"/>
  <c r="H212" i="22"/>
  <c r="G212" i="22"/>
  <c r="F212" i="22"/>
  <c r="E212" i="22"/>
  <c r="D212" i="22"/>
  <c r="C212" i="22"/>
  <c r="M211" i="22"/>
  <c r="L211" i="22"/>
  <c r="K211" i="22"/>
  <c r="J211" i="22"/>
  <c r="I211" i="22"/>
  <c r="H211" i="22"/>
  <c r="G211" i="22"/>
  <c r="F211" i="22"/>
  <c r="E211" i="22"/>
  <c r="D211" i="22"/>
  <c r="C211" i="22"/>
  <c r="M210" i="22"/>
  <c r="L210" i="22"/>
  <c r="K210" i="22"/>
  <c r="J210" i="22"/>
  <c r="I210" i="22"/>
  <c r="H210" i="22"/>
  <c r="G210" i="22"/>
  <c r="F210" i="22"/>
  <c r="E210" i="22"/>
  <c r="D210" i="22"/>
  <c r="C210" i="22"/>
  <c r="M209" i="22"/>
  <c r="L209" i="22"/>
  <c r="K209" i="22"/>
  <c r="J209" i="22"/>
  <c r="I209" i="22"/>
  <c r="H209" i="22"/>
  <c r="G209" i="22"/>
  <c r="F209" i="22"/>
  <c r="E209" i="22"/>
  <c r="D209" i="22"/>
  <c r="C209" i="22"/>
  <c r="M208" i="22"/>
  <c r="L208" i="22"/>
  <c r="K208" i="22"/>
  <c r="J208" i="22"/>
  <c r="I208" i="22"/>
  <c r="H208" i="22"/>
  <c r="G208" i="22"/>
  <c r="F208" i="22"/>
  <c r="E208" i="22"/>
  <c r="D208" i="22"/>
  <c r="C208" i="22"/>
  <c r="M207" i="22"/>
  <c r="L207" i="22"/>
  <c r="K207" i="22"/>
  <c r="J207" i="22"/>
  <c r="I207" i="22"/>
  <c r="H207" i="22"/>
  <c r="G207" i="22"/>
  <c r="F207" i="22"/>
  <c r="E207" i="22"/>
  <c r="D207" i="22"/>
  <c r="C207" i="22"/>
  <c r="M206" i="22"/>
  <c r="L206" i="22"/>
  <c r="K206" i="22"/>
  <c r="J206" i="22"/>
  <c r="I206" i="22"/>
  <c r="H206" i="22"/>
  <c r="G206" i="22"/>
  <c r="F206" i="22"/>
  <c r="E206" i="22"/>
  <c r="D206" i="22"/>
  <c r="C206" i="22"/>
  <c r="M205" i="22"/>
  <c r="L205" i="22"/>
  <c r="K205" i="22"/>
  <c r="J205" i="22"/>
  <c r="I205" i="22"/>
  <c r="H205" i="22"/>
  <c r="G205" i="22"/>
  <c r="F205" i="22"/>
  <c r="E205" i="22"/>
  <c r="D205" i="22"/>
  <c r="C205" i="22"/>
  <c r="M204" i="22"/>
  <c r="L204" i="22"/>
  <c r="K204" i="22"/>
  <c r="J204" i="22"/>
  <c r="I204" i="22"/>
  <c r="H204" i="22"/>
  <c r="G204" i="22"/>
  <c r="F204" i="22"/>
  <c r="E204" i="22"/>
  <c r="D204" i="22"/>
  <c r="C204" i="22"/>
  <c r="M203" i="22"/>
  <c r="L203" i="22"/>
  <c r="K203" i="22"/>
  <c r="J203" i="22"/>
  <c r="I203" i="22"/>
  <c r="H203" i="22"/>
  <c r="G203" i="22"/>
  <c r="F203" i="22"/>
  <c r="E203" i="22"/>
  <c r="D203" i="22"/>
  <c r="C203" i="22"/>
  <c r="M202" i="22"/>
  <c r="L202" i="22"/>
  <c r="K202" i="22"/>
  <c r="J202" i="22"/>
  <c r="I202" i="22"/>
  <c r="H202" i="22"/>
  <c r="G202" i="22"/>
  <c r="F202" i="22"/>
  <c r="E202" i="22"/>
  <c r="D202" i="22"/>
  <c r="C202" i="22"/>
  <c r="M201" i="22"/>
  <c r="L201" i="22"/>
  <c r="K201" i="22"/>
  <c r="J201" i="22"/>
  <c r="I201" i="22"/>
  <c r="H201" i="22"/>
  <c r="G201" i="22"/>
  <c r="F201" i="22"/>
  <c r="E201" i="22"/>
  <c r="D201" i="22"/>
  <c r="C201" i="22"/>
  <c r="M200" i="22"/>
  <c r="L200" i="22"/>
  <c r="K200" i="22"/>
  <c r="J200" i="22"/>
  <c r="I200" i="22"/>
  <c r="H200" i="22"/>
  <c r="G200" i="22"/>
  <c r="F200" i="22"/>
  <c r="E200" i="22"/>
  <c r="D200" i="22"/>
  <c r="C200" i="22"/>
  <c r="M199" i="22"/>
  <c r="L199" i="22"/>
  <c r="K199" i="22"/>
  <c r="J199" i="22"/>
  <c r="I199" i="22"/>
  <c r="H199" i="22"/>
  <c r="G199" i="22"/>
  <c r="F199" i="22"/>
  <c r="E199" i="22"/>
  <c r="D199" i="22"/>
  <c r="C199" i="22"/>
  <c r="B249" i="22"/>
  <c r="B266" i="22" s="1"/>
  <c r="B248" i="22"/>
  <c r="B265" i="22" s="1"/>
  <c r="B247" i="22"/>
  <c r="B264" i="22" s="1"/>
  <c r="B246" i="22"/>
  <c r="B263" i="22" s="1"/>
  <c r="B245" i="22"/>
  <c r="B262" i="22" s="1"/>
  <c r="B244" i="22"/>
  <c r="B261" i="22" s="1"/>
  <c r="B243" i="22"/>
  <c r="B260" i="22" s="1"/>
  <c r="B242" i="22"/>
  <c r="B259" i="22" s="1"/>
  <c r="B241" i="22"/>
  <c r="B258" i="22" s="1"/>
  <c r="B240" i="22"/>
  <c r="B257" i="22" s="1"/>
  <c r="B239" i="22"/>
  <c r="B256" i="22" s="1"/>
  <c r="B238" i="22"/>
  <c r="B255" i="22" s="1"/>
  <c r="B237" i="22"/>
  <c r="B254" i="22" s="1"/>
  <c r="B236" i="22"/>
  <c r="B253" i="22" s="1"/>
  <c r="B235" i="22"/>
  <c r="B252" i="22" s="1"/>
  <c r="B234" i="22"/>
  <c r="B251" i="22" s="1"/>
  <c r="B231" i="22"/>
  <c r="B230" i="22"/>
  <c r="B229" i="22"/>
  <c r="B228" i="22"/>
  <c r="B227" i="22"/>
  <c r="B226" i="22"/>
  <c r="B225" i="22"/>
  <c r="B224" i="22"/>
  <c r="B223" i="22"/>
  <c r="B222" i="22"/>
  <c r="B221" i="22"/>
  <c r="B220" i="22"/>
  <c r="B219" i="22"/>
  <c r="B218" i="22"/>
  <c r="B217" i="22"/>
  <c r="B216" i="22"/>
  <c r="B214" i="22"/>
  <c r="B213" i="22"/>
  <c r="B212" i="22"/>
  <c r="B211" i="22"/>
  <c r="B210" i="22"/>
  <c r="B209" i="22"/>
  <c r="B208" i="22"/>
  <c r="B207" i="22"/>
  <c r="B206" i="22"/>
  <c r="B205" i="22"/>
  <c r="B204" i="22"/>
  <c r="B203" i="22"/>
  <c r="B202" i="22"/>
  <c r="B201" i="22"/>
  <c r="B200" i="22"/>
  <c r="B199" i="22"/>
  <c r="V13" i="18"/>
  <c r="V14" i="18"/>
  <c r="V12" i="18"/>
  <c r="G49" i="18"/>
  <c r="G56" i="18"/>
  <c r="G55" i="18"/>
  <c r="G52" i="18"/>
  <c r="G51" i="18"/>
  <c r="G50" i="18"/>
  <c r="G48" i="18"/>
  <c r="V15" i="18" l="1"/>
  <c r="O10" i="18"/>
  <c r="V11" i="18"/>
  <c r="V10" i="18"/>
  <c r="V16" i="18" l="1"/>
  <c r="B66" i="18" s="1"/>
  <c r="R21" i="18"/>
  <c r="R20" i="18"/>
  <c r="V16" i="22"/>
  <c r="V15" i="22"/>
  <c r="V14" i="22"/>
  <c r="V13" i="22"/>
  <c r="V9" i="22"/>
  <c r="V8" i="22"/>
  <c r="V7" i="22"/>
  <c r="V6" i="22"/>
  <c r="V5" i="22"/>
  <c r="B59" i="18" l="1"/>
  <c r="D62" i="18"/>
  <c r="V7" i="18"/>
  <c r="B78" i="18" s="1"/>
  <c r="D64" i="18"/>
  <c r="H62" i="18"/>
  <c r="D68" i="18"/>
  <c r="D63" i="18"/>
  <c r="D69" i="18"/>
  <c r="S56" i="22"/>
  <c r="S55" i="22"/>
  <c r="S58" i="22"/>
  <c r="S57" i="22"/>
  <c r="S54" i="22"/>
  <c r="S53" i="22"/>
  <c r="D70" i="18" l="1"/>
  <c r="O9" i="18"/>
  <c r="AZ3" i="18" l="1"/>
  <c r="B82" i="18" l="1"/>
  <c r="B81" i="18"/>
  <c r="L81" i="18" l="1"/>
  <c r="L40" i="18"/>
  <c r="B27" i="18" l="1"/>
  <c r="B12" i="18" l="1"/>
  <c r="I43" i="18" l="1"/>
  <c r="AA14" i="26" l="1"/>
  <c r="AA13" i="26"/>
  <c r="AA12" i="26"/>
  <c r="AA11" i="26"/>
  <c r="AA10" i="26"/>
  <c r="AA9" i="26"/>
  <c r="AA8" i="26"/>
  <c r="AA7" i="26"/>
  <c r="AA6" i="26"/>
  <c r="B290" i="22" l="1"/>
  <c r="B289" i="22"/>
  <c r="B288" i="22"/>
  <c r="B287" i="22"/>
  <c r="B286" i="22"/>
  <c r="B285" i="22"/>
  <c r="B284" i="22"/>
  <c r="B283" i="22"/>
  <c r="B282" i="22"/>
  <c r="B281" i="22"/>
  <c r="B280" i="22"/>
  <c r="B279" i="22"/>
  <c r="B278" i="22"/>
  <c r="B277" i="22"/>
  <c r="O11" i="18" l="1"/>
  <c r="D12" i="18"/>
  <c r="F180" i="22" l="1"/>
  <c r="F182" i="22"/>
  <c r="F181" i="22"/>
  <c r="F179" i="22"/>
  <c r="F178" i="22"/>
  <c r="F177" i="22"/>
  <c r="F176" i="22"/>
  <c r="E275" i="22" l="1"/>
  <c r="G278" i="22"/>
  <c r="H278" i="22"/>
  <c r="I278" i="22"/>
  <c r="J278" i="22"/>
  <c r="K278" i="22"/>
  <c r="L278" i="22"/>
  <c r="G279" i="22"/>
  <c r="H279" i="22"/>
  <c r="I279" i="22"/>
  <c r="J279" i="22"/>
  <c r="K279" i="22"/>
  <c r="L279" i="22"/>
  <c r="G280" i="22"/>
  <c r="H280" i="22"/>
  <c r="I280" i="22"/>
  <c r="J280" i="22"/>
  <c r="K280" i="22"/>
  <c r="L280" i="22"/>
  <c r="G281" i="22"/>
  <c r="H281" i="22"/>
  <c r="I281" i="22"/>
  <c r="J281" i="22"/>
  <c r="K281" i="22"/>
  <c r="L281" i="22"/>
  <c r="G282" i="22"/>
  <c r="H282" i="22"/>
  <c r="I282" i="22"/>
  <c r="J282" i="22"/>
  <c r="K282" i="22"/>
  <c r="L282" i="22"/>
  <c r="G283" i="22"/>
  <c r="H283" i="22"/>
  <c r="I283" i="22"/>
  <c r="J283" i="22"/>
  <c r="K283" i="22"/>
  <c r="L283" i="22"/>
  <c r="G284" i="22"/>
  <c r="H284" i="22"/>
  <c r="I284" i="22"/>
  <c r="J284" i="22"/>
  <c r="K284" i="22"/>
  <c r="L284" i="22"/>
  <c r="G285" i="22"/>
  <c r="H285" i="22"/>
  <c r="I285" i="22"/>
  <c r="J285" i="22"/>
  <c r="K285" i="22"/>
  <c r="L285" i="22"/>
  <c r="G286" i="22"/>
  <c r="H286" i="22"/>
  <c r="I286" i="22"/>
  <c r="J286" i="22"/>
  <c r="K286" i="22"/>
  <c r="L286" i="22"/>
  <c r="G287" i="22"/>
  <c r="H287" i="22"/>
  <c r="I287" i="22"/>
  <c r="J287" i="22"/>
  <c r="K287" i="22"/>
  <c r="L287" i="22"/>
  <c r="G288" i="22"/>
  <c r="H288" i="22"/>
  <c r="I288" i="22"/>
  <c r="J288" i="22"/>
  <c r="K288" i="22"/>
  <c r="L288" i="22"/>
  <c r="G289" i="22"/>
  <c r="H289" i="22"/>
  <c r="I289" i="22"/>
  <c r="J289" i="22"/>
  <c r="K289" i="22"/>
  <c r="L289" i="22"/>
  <c r="G290" i="22"/>
  <c r="H290" i="22"/>
  <c r="I290" i="22"/>
  <c r="J290" i="22"/>
  <c r="K290" i="22"/>
  <c r="L290" i="22"/>
  <c r="L277" i="22"/>
  <c r="K277" i="22"/>
  <c r="J277" i="22"/>
  <c r="I277" i="22"/>
  <c r="H277" i="22"/>
  <c r="G277" i="22"/>
  <c r="E289" i="22" l="1"/>
  <c r="E287" i="22"/>
  <c r="E285" i="22"/>
  <c r="E283" i="22"/>
  <c r="C283" i="22"/>
  <c r="E279" i="22"/>
  <c r="E277" i="22"/>
  <c r="D277" i="22"/>
  <c r="C277" i="22"/>
  <c r="D290" i="22"/>
  <c r="C289" i="22"/>
  <c r="D288" i="22"/>
  <c r="C287" i="22"/>
  <c r="D286" i="22"/>
  <c r="C285" i="22"/>
  <c r="D284" i="22"/>
  <c r="D282" i="22"/>
  <c r="E281" i="22"/>
  <c r="C281" i="22"/>
  <c r="D280" i="22"/>
  <c r="C279" i="22"/>
  <c r="D278" i="22"/>
  <c r="C290" i="22"/>
  <c r="E288" i="22"/>
  <c r="D287" i="22"/>
  <c r="E286" i="22"/>
  <c r="E284" i="22"/>
  <c r="D283" i="22"/>
  <c r="C282" i="22"/>
  <c r="E280" i="22"/>
  <c r="D279" i="22"/>
  <c r="C278" i="22"/>
  <c r="E290" i="22"/>
  <c r="D289" i="22"/>
  <c r="C288" i="22"/>
  <c r="C286" i="22"/>
  <c r="D285" i="22"/>
  <c r="C284" i="22"/>
  <c r="E282" i="22"/>
  <c r="D281" i="22"/>
  <c r="C280" i="22"/>
  <c r="E278" i="22"/>
  <c r="D275" i="22" l="1"/>
  <c r="C275" i="22"/>
  <c r="O40" i="22" l="1"/>
  <c r="O39" i="22"/>
  <c r="O38" i="22"/>
  <c r="O37" i="22"/>
  <c r="C10" i="18"/>
  <c r="C9" i="18"/>
  <c r="R19" i="18"/>
  <c r="R18" i="18"/>
  <c r="R17" i="18"/>
  <c r="R16" i="18"/>
  <c r="R15" i="18"/>
  <c r="R14" i="18"/>
  <c r="R13" i="18"/>
  <c r="R12" i="18"/>
  <c r="R11" i="18"/>
  <c r="R10" i="18"/>
  <c r="R9" i="18"/>
  <c r="S38" i="22"/>
  <c r="Q39" i="22"/>
  <c r="Q40" i="22"/>
  <c r="Q36" i="22"/>
  <c r="C12" i="18"/>
  <c r="D45" i="18"/>
  <c r="D44" i="18"/>
  <c r="D43" i="18"/>
  <c r="L2" i="18"/>
  <c r="T58" i="22"/>
  <c r="U58" i="22" s="1"/>
  <c r="V58" i="22" s="1"/>
  <c r="T57" i="22"/>
  <c r="U57" i="22" s="1"/>
  <c r="O53" i="22"/>
  <c r="O54" i="22"/>
  <c r="O55" i="22"/>
  <c r="O56" i="22"/>
  <c r="O57" i="22"/>
  <c r="O58" i="22"/>
  <c r="U38" i="22" l="1"/>
  <c r="V38" i="22"/>
  <c r="T38" i="22"/>
  <c r="V8" i="18"/>
  <c r="T12" i="18"/>
  <c r="O42" i="22"/>
  <c r="O41" i="22"/>
  <c r="O36" i="22"/>
  <c r="O35" i="22"/>
  <c r="O34" i="22"/>
  <c r="O33" i="22"/>
  <c r="O16" i="22"/>
  <c r="O15" i="22"/>
  <c r="O14" i="22"/>
  <c r="O13" i="22"/>
  <c r="O10" i="22"/>
  <c r="O9" i="22"/>
  <c r="O8" i="22"/>
  <c r="O7" i="22"/>
  <c r="O6" i="22"/>
  <c r="O5" i="22"/>
  <c r="P6" i="22"/>
  <c r="P7" i="22" s="1"/>
  <c r="P8" i="22" s="1"/>
  <c r="P9" i="22" l="1"/>
  <c r="P10" i="22" s="1"/>
  <c r="H8" i="18"/>
  <c r="Q42" i="22"/>
  <c r="Q41" i="22"/>
  <c r="Q38" i="22"/>
  <c r="Q37" i="22"/>
  <c r="Q35" i="22"/>
  <c r="Q34" i="22"/>
  <c r="Q33" i="22"/>
  <c r="Q6" i="22"/>
  <c r="Q7" i="22"/>
  <c r="Q8" i="22"/>
  <c r="Q9" i="22"/>
  <c r="Q10" i="22"/>
  <c r="Q13" i="22"/>
  <c r="Q14" i="22"/>
  <c r="Q15" i="22"/>
  <c r="Q16" i="22"/>
  <c r="Q5" i="22"/>
  <c r="T54" i="22"/>
  <c r="U54" i="22" s="1"/>
  <c r="T55" i="22"/>
  <c r="U55" i="22" s="1"/>
  <c r="V55" i="22" s="1"/>
  <c r="T56" i="22"/>
  <c r="U56" i="22" s="1"/>
  <c r="V56" i="22" s="1"/>
  <c r="T53" i="22"/>
  <c r="U53" i="22" s="1"/>
  <c r="S42" i="22"/>
  <c r="R42" i="22"/>
  <c r="S41" i="22"/>
  <c r="R41" i="22"/>
  <c r="S40" i="22"/>
  <c r="R40" i="22"/>
  <c r="S39" i="22"/>
  <c r="R39" i="22"/>
  <c r="R38" i="22"/>
  <c r="S37" i="22"/>
  <c r="R37" i="22"/>
  <c r="S36" i="22"/>
  <c r="R36" i="22"/>
  <c r="S35" i="22"/>
  <c r="R35" i="22"/>
  <c r="S34" i="22"/>
  <c r="R34" i="22"/>
  <c r="S33" i="22"/>
  <c r="R33" i="22"/>
  <c r="R8" i="22"/>
  <c r="R6" i="22"/>
  <c r="S6" i="22"/>
  <c r="T6" i="22"/>
  <c r="U6" i="22"/>
  <c r="R7" i="22"/>
  <c r="S7" i="22"/>
  <c r="T7" i="22"/>
  <c r="U7" i="22"/>
  <c r="S8" i="22"/>
  <c r="T8" i="22"/>
  <c r="U8" i="22"/>
  <c r="R9" i="22"/>
  <c r="S9" i="22"/>
  <c r="T9" i="22"/>
  <c r="U9" i="22"/>
  <c r="R10" i="22"/>
  <c r="R13" i="22"/>
  <c r="S13" i="22"/>
  <c r="T13" i="22"/>
  <c r="U13" i="22"/>
  <c r="R14" i="22"/>
  <c r="S14" i="22"/>
  <c r="T14" i="22"/>
  <c r="U14" i="22"/>
  <c r="R15" i="22"/>
  <c r="S15" i="22"/>
  <c r="T15" i="22"/>
  <c r="U15" i="22"/>
  <c r="R16" i="22"/>
  <c r="S16" i="22"/>
  <c r="T16" i="22"/>
  <c r="U16" i="22"/>
  <c r="S5" i="22"/>
  <c r="T5" i="22"/>
  <c r="U5" i="22"/>
  <c r="R5" i="22"/>
  <c r="P11" i="22" l="1"/>
  <c r="P12" i="22" s="1"/>
  <c r="P13" i="22" s="1"/>
  <c r="P14" i="22" s="1"/>
  <c r="P15" i="22" s="1"/>
  <c r="P16" i="22" s="1"/>
  <c r="P17" i="22" s="1"/>
  <c r="P18" i="22" s="1"/>
  <c r="P19" i="22" s="1"/>
  <c r="P20" i="22" s="1"/>
  <c r="P21" i="22" s="1"/>
  <c r="P22" i="22" s="1"/>
  <c r="P23" i="22" s="1"/>
  <c r="P24" i="22" s="1"/>
  <c r="P25" i="22" s="1"/>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P49" i="22" s="1"/>
  <c r="P50" i="22" s="1"/>
  <c r="P51" i="22" s="1"/>
  <c r="T42" i="22"/>
  <c r="V42" i="22"/>
  <c r="T34" i="22"/>
  <c r="V34" i="22"/>
  <c r="T39" i="22"/>
  <c r="V39" i="22"/>
  <c r="T41" i="22"/>
  <c r="V41" i="22"/>
  <c r="T40" i="22"/>
  <c r="V40" i="22"/>
  <c r="T36" i="22"/>
  <c r="V36" i="22"/>
  <c r="T33" i="22"/>
  <c r="V33" i="22"/>
  <c r="T35" i="22"/>
  <c r="V35" i="22"/>
  <c r="T37" i="22"/>
  <c r="V37" i="22"/>
  <c r="S9" i="18" l="1"/>
  <c r="I9" i="18" s="1"/>
  <c r="S21" i="18"/>
  <c r="S20" i="18"/>
  <c r="P52" i="22"/>
  <c r="P53" i="22" s="1"/>
  <c r="P54" i="22" s="1"/>
  <c r="P55" i="22" s="1"/>
  <c r="P56" i="22" s="1"/>
  <c r="P57" i="22" s="1"/>
  <c r="P58" i="22" s="1"/>
  <c r="S17" i="18"/>
  <c r="S12" i="18"/>
  <c r="S19" i="18"/>
  <c r="S18" i="18"/>
  <c r="S13" i="18"/>
  <c r="S10" i="18"/>
  <c r="S15" i="18"/>
  <c r="S14" i="18"/>
  <c r="I14" i="18" s="1"/>
  <c r="S11" i="18"/>
  <c r="S16" i="18"/>
  <c r="H9" i="18" l="1"/>
  <c r="I20" i="18"/>
  <c r="H20" i="18"/>
  <c r="O20" i="18" s="1"/>
  <c r="I21" i="18"/>
  <c r="H21" i="18"/>
  <c r="O21" i="18" s="1"/>
  <c r="H13" i="18"/>
  <c r="I13" i="18"/>
  <c r="H14" i="18"/>
  <c r="I15" i="18"/>
  <c r="H15" i="18"/>
  <c r="I19" i="18"/>
  <c r="H19" i="18"/>
  <c r="H11" i="18"/>
  <c r="I11" i="18"/>
  <c r="I17" i="18"/>
  <c r="H17" i="18"/>
  <c r="I18" i="18"/>
  <c r="H18" i="18"/>
  <c r="H16" i="18"/>
  <c r="I16" i="18"/>
  <c r="H10" i="18"/>
  <c r="I10" i="18"/>
  <c r="H12" i="18"/>
  <c r="O12" i="18" s="1"/>
  <c r="I12" i="18"/>
  <c r="O14" i="18" l="1"/>
  <c r="O15" i="18"/>
  <c r="O13" i="18"/>
  <c r="AK27" i="18" l="1"/>
  <c r="AK26" i="18"/>
  <c r="O18" i="18" l="1"/>
  <c r="O17" i="18"/>
  <c r="O16" i="18" l="1"/>
  <c r="O19" i="18"/>
</calcChain>
</file>

<file path=xl/sharedStrings.xml><?xml version="1.0" encoding="utf-8"?>
<sst xmlns="http://schemas.openxmlformats.org/spreadsheetml/2006/main" count="3321" uniqueCount="585">
  <si>
    <t>LL</t>
  </si>
  <si>
    <t>SU2</t>
  </si>
  <si>
    <t>SU3</t>
  </si>
  <si>
    <t>SU4</t>
  </si>
  <si>
    <t>C3</t>
  </si>
  <si>
    <t>C4</t>
  </si>
  <si>
    <t>C5</t>
  </si>
  <si>
    <t>ST5</t>
  </si>
  <si>
    <t>HL93</t>
  </si>
  <si>
    <t>Bridge No.</t>
  </si>
  <si>
    <t>LRFR-LRFD</t>
  </si>
  <si>
    <t>Description</t>
  </si>
  <si>
    <t>Rating Type</t>
  </si>
  <si>
    <t>Live Load Factor</t>
  </si>
  <si>
    <t>Dead Load Factor</t>
  </si>
  <si>
    <t>Rating Factor</t>
  </si>
  <si>
    <t>Level</t>
  </si>
  <si>
    <t>Vehicle</t>
  </si>
  <si>
    <t>LLDF</t>
  </si>
  <si>
    <t>RF</t>
  </si>
  <si>
    <t>RATING</t>
  </si>
  <si>
    <t>Governing Location</t>
  </si>
  <si>
    <t>NA</t>
  </si>
  <si>
    <t>Legal</t>
  </si>
  <si>
    <t>Permit</t>
  </si>
  <si>
    <r>
      <rPr>
        <i/>
        <sz val="10"/>
        <color rgb="FF000000"/>
        <rFont val="Calibri"/>
        <family val="2"/>
        <scheme val="minor"/>
      </rPr>
      <t xml:space="preserve">Original </t>
    </r>
    <r>
      <rPr>
        <sz val="10"/>
        <color rgb="FF000000"/>
        <rFont val="Calibri"/>
        <family val="2"/>
        <scheme val="minor"/>
      </rPr>
      <t>Design Load</t>
    </r>
  </si>
  <si>
    <t>Performed by:</t>
  </si>
  <si>
    <t>Date:</t>
  </si>
  <si>
    <r>
      <t xml:space="preserve">Rating Type, </t>
    </r>
    <r>
      <rPr>
        <i/>
        <sz val="10"/>
        <color rgb="FF000000"/>
        <rFont val="Calibri"/>
        <family val="2"/>
        <scheme val="minor"/>
      </rPr>
      <t>Analysis</t>
    </r>
  </si>
  <si>
    <t>Checked by:</t>
  </si>
  <si>
    <t>Distribution Method</t>
  </si>
  <si>
    <t>AASHTO Formula</t>
  </si>
  <si>
    <t>Impact Factor</t>
  </si>
  <si>
    <t>(axle loading)</t>
  </si>
  <si>
    <t>Impact Factor [(HL-93/HS20) Design Operating Rating] - axle loading to the governing component.</t>
  </si>
  <si>
    <t>(feet)</t>
  </si>
  <si>
    <t>Gov.Span Length [(HL-93/HS20) Design Operating Rating]  - effective bearing-to-bearing governing span length.</t>
  </si>
  <si>
    <t>Recommended Posting</t>
  </si>
  <si>
    <t>Rec. SU Posting</t>
  </si>
  <si>
    <t>(tons)</t>
  </si>
  <si>
    <t>Rec. SU Posting - 99 for no posting; otherwise recommend an SU-class posting level.</t>
  </si>
  <si>
    <t>Rec. C Posting</t>
  </si>
  <si>
    <t>Rec. C Posting - 99 for no posting; otherwise recommend an C-class posting level.</t>
  </si>
  <si>
    <t>Rec. ST5 Posting</t>
  </si>
  <si>
    <t>Rec. ST5 Posting - 99 for no posting; otherwise recommend an ST5-class posting level.</t>
  </si>
  <si>
    <t>Floor Beam Present?</t>
  </si>
  <si>
    <t>No</t>
  </si>
  <si>
    <t>Segmental Bridge?</t>
  </si>
  <si>
    <t>Project No. &amp; Reason</t>
  </si>
  <si>
    <t>Update</t>
  </si>
  <si>
    <t>Project No. &amp; Reason - why the analysis was performed.</t>
  </si>
  <si>
    <t>Status</t>
  </si>
  <si>
    <t>Built</t>
  </si>
  <si>
    <t>Gov Span Len</t>
  </si>
  <si>
    <t>Recommend Posting</t>
  </si>
  <si>
    <t>Project No.</t>
  </si>
  <si>
    <t>Reason</t>
  </si>
  <si>
    <t>Rec C</t>
  </si>
  <si>
    <t>Rec ST5</t>
  </si>
  <si>
    <t>FLOOR BEAM PRESENT?</t>
  </si>
  <si>
    <t>SEGMENTAL  BRIDGE?</t>
  </si>
  <si>
    <t>FIN No.</t>
  </si>
  <si>
    <t>Field Eval &amp; Doc. Eng. Judgement</t>
  </si>
  <si>
    <t>New Bridge</t>
  </si>
  <si>
    <t>H10</t>
  </si>
  <si>
    <t>Load Factor (LF)</t>
  </si>
  <si>
    <t>SALOD</t>
  </si>
  <si>
    <t>0.1 to 9.9% below (0.901-0.999) (Required)</t>
  </si>
  <si>
    <t>Yes; see page 2 for details.</t>
  </si>
  <si>
    <t>enter FM</t>
  </si>
  <si>
    <t>Replacement</t>
  </si>
  <si>
    <t>Allowable Stress (AS)</t>
  </si>
  <si>
    <t>BRUFEM</t>
  </si>
  <si>
    <t>10.0 to 19.9% below (0.801-0.900) (Required)</t>
  </si>
  <si>
    <t>Others</t>
  </si>
  <si>
    <t>20.0 to 29.9% below (0.701-0.800) (Required)</t>
  </si>
  <si>
    <t>H20</t>
  </si>
  <si>
    <t>Load Testing</t>
  </si>
  <si>
    <t>Refined analysis</t>
  </si>
  <si>
    <t>30.0 to 39.9% below (0.601-0.700) (Required)</t>
  </si>
  <si>
    <t>Widening</t>
  </si>
  <si>
    <t>HS20 or HS20-S16-44</t>
  </si>
  <si>
    <t>No evaluation (DESCRIBE IN COMMENTS)</t>
  </si>
  <si>
    <t>&gt; 39.9% below (0.000-0.600) (Required)</t>
  </si>
  <si>
    <t>Deterioration</t>
  </si>
  <si>
    <t>Bridge Hit</t>
  </si>
  <si>
    <t>Pedestrian</t>
  </si>
  <si>
    <t>Other</t>
  </si>
  <si>
    <t>Railroad</t>
  </si>
  <si>
    <t>FLOOR BEAM (FB)</t>
  </si>
  <si>
    <t>SEGMENTAL (SEG)</t>
  </si>
  <si>
    <t>SEG Wing-Span</t>
  </si>
  <si>
    <t>SEG Web-to-Web Span</t>
  </si>
  <si>
    <t>At/Above legal loads.  Posting Not Required.</t>
  </si>
  <si>
    <t>Analysis Method:</t>
  </si>
  <si>
    <t>Service</t>
  </si>
  <si>
    <t>Gross Axle Weight (tons)</t>
  </si>
  <si>
    <t>Moment/Shear/Service</t>
  </si>
  <si>
    <t>FL120</t>
  </si>
  <si>
    <t>Steel</t>
  </si>
  <si>
    <t>Limit</t>
  </si>
  <si>
    <t>Type</t>
  </si>
  <si>
    <t>Prestressed</t>
  </si>
  <si>
    <t>LFR - Load Factor</t>
  </si>
  <si>
    <t>Post-Tension I-Girder</t>
  </si>
  <si>
    <t>Timber</t>
  </si>
  <si>
    <t>Analysis</t>
  </si>
  <si>
    <t>Limit Test</t>
  </si>
  <si>
    <t>Weight</t>
  </si>
  <si>
    <r>
      <rPr>
        <b/>
        <i/>
        <sz val="10"/>
        <color rgb="FF000000"/>
        <rFont val="Calibri"/>
        <family val="2"/>
        <scheme val="minor"/>
      </rPr>
      <t>Original</t>
    </r>
    <r>
      <rPr>
        <sz val="10"/>
        <color rgb="FF000000"/>
        <rFont val="Calibri"/>
        <family val="2"/>
        <scheme val="minor"/>
      </rPr>
      <t xml:space="preserve"> Design Load - this is </t>
    </r>
    <r>
      <rPr>
        <i/>
        <sz val="10"/>
        <color rgb="FF000000"/>
        <rFont val="Calibri"/>
        <family val="2"/>
        <scheme val="minor"/>
      </rPr>
      <t>not</t>
    </r>
    <r>
      <rPr>
        <sz val="10"/>
        <color rgb="FF000000"/>
        <rFont val="Calibri"/>
        <family val="2"/>
        <scheme val="minor"/>
      </rPr>
      <t xml:space="preserve"> the widening/update loading; use original loading (for metric designs, MS18 = HS20 MS18+MOD = HS20 with Alternate Military Loading, and MS22.5 = HS25)</t>
    </r>
  </si>
  <si>
    <r>
      <t xml:space="preserve">Rating Type, </t>
    </r>
    <r>
      <rPr>
        <i/>
        <sz val="6"/>
        <color rgb="FF000000"/>
        <rFont val="Calibri"/>
        <family val="2"/>
        <scheme val="minor"/>
      </rPr>
      <t>Analysis</t>
    </r>
  </si>
  <si>
    <t>DATA VALIDATION LISTS</t>
  </si>
  <si>
    <t>FDOT Bridge Load Rating Summary Form (Page 2 of 2)</t>
  </si>
  <si>
    <t>Inventory</t>
  </si>
  <si>
    <t>Operating</t>
  </si>
  <si>
    <t>GVW</t>
  </si>
  <si>
    <t>(name)</t>
  </si>
  <si>
    <t>(k-ft)</t>
  </si>
  <si>
    <t>HS20</t>
  </si>
  <si>
    <t>Bridge Type</t>
  </si>
  <si>
    <t>Reinforced Concrete</t>
  </si>
  <si>
    <t>2.  "Service" means the allowable tension limit for the beam material.</t>
  </si>
  <si>
    <t>Reinf. Concrete</t>
  </si>
  <si>
    <t>Member Type</t>
  </si>
  <si>
    <t>Recommended SU</t>
  </si>
  <si>
    <t>Span Type</t>
  </si>
  <si>
    <t>Number of Tendons per Web</t>
  </si>
  <si>
    <t>Interior</t>
  </si>
  <si>
    <t>End</t>
  </si>
  <si>
    <t>Simple</t>
  </si>
  <si>
    <t>3 or 4</t>
  </si>
  <si>
    <t>5 or more</t>
  </si>
  <si>
    <t>Superstructure Type</t>
  </si>
  <si>
    <r>
      <t>Rolled/Welded Members in Two-Girder/Truss/Arch Bridges</t>
    </r>
    <r>
      <rPr>
        <vertAlign val="superscript"/>
        <sz val="10"/>
        <color rgb="FF000000"/>
        <rFont val="Arial"/>
        <family val="2"/>
      </rPr>
      <t>1</t>
    </r>
  </si>
  <si>
    <t xml:space="preserve">Riveted Members in Two-Girder/Truss/Arch Bridges </t>
  </si>
  <si>
    <t>Multiple Eyebar Members in Truss Bridges</t>
  </si>
  <si>
    <t>Redundant Stringer subsystems between Floor beams</t>
  </si>
  <si>
    <t>All beams in non-spliced concrete girder bridges</t>
  </si>
  <si>
    <r>
      <t>φ</t>
    </r>
    <r>
      <rPr>
        <b/>
        <vertAlign val="subscript"/>
        <sz val="10"/>
        <color rgb="FF000000"/>
        <rFont val="Arial"/>
        <family val="2"/>
      </rPr>
      <t>s</t>
    </r>
  </si>
  <si>
    <t>Girders</t>
  </si>
  <si>
    <r>
      <t>φ</t>
    </r>
    <r>
      <rPr>
        <b/>
        <vertAlign val="subscript"/>
        <sz val="10"/>
        <color theme="1"/>
        <rFont val="Arial"/>
        <family val="2"/>
      </rPr>
      <t>s</t>
    </r>
  </si>
  <si>
    <t>Hinges Required for Mechanism</t>
  </si>
  <si>
    <t>4 or more</t>
  </si>
  <si>
    <t>FORMAT:  Arial - 10point, cells 25 x 11</t>
  </si>
  <si>
    <t>No. Girder Webs</t>
  </si>
  <si>
    <t>POSTING</t>
  </si>
  <si>
    <t>NAME</t>
  </si>
  <si>
    <t>(C -DL)/LL</t>
  </si>
  <si>
    <t>SU</t>
  </si>
  <si>
    <r>
      <t>Steel</t>
    </r>
    <r>
      <rPr>
        <vertAlign val="superscript"/>
        <sz val="10"/>
        <color theme="1"/>
        <rFont val="Arial"/>
        <family val="2"/>
      </rPr>
      <t>4</t>
    </r>
  </si>
  <si>
    <r>
      <t>Prestressed Concrete</t>
    </r>
    <r>
      <rPr>
        <vertAlign val="superscript"/>
        <sz val="10"/>
        <color theme="1"/>
        <rFont val="Arial"/>
        <family val="2"/>
      </rPr>
      <t>5</t>
    </r>
  </si>
  <si>
    <r>
      <t>Timber</t>
    </r>
    <r>
      <rPr>
        <vertAlign val="superscript"/>
        <sz val="10"/>
        <color theme="1"/>
        <rFont val="Arial"/>
        <family val="2"/>
      </rPr>
      <t>3</t>
    </r>
  </si>
  <si>
    <t>Before 1959</t>
  </si>
  <si>
    <t>After 1973</t>
  </si>
  <si>
    <r>
      <t>Compressive Strength, f</t>
    </r>
    <r>
      <rPr>
        <b/>
        <vertAlign val="subscript"/>
        <sz val="12"/>
        <color theme="1"/>
        <rFont val="Arial"/>
        <family val="2"/>
      </rPr>
      <t>c</t>
    </r>
    <r>
      <rPr>
        <b/>
        <sz val="12"/>
        <color theme="1"/>
        <rFont val="Arial"/>
        <family val="2"/>
      </rPr>
      <t xml:space="preserve"> (ksi)</t>
    </r>
  </si>
  <si>
    <t>Unknown, constructed prior to 1954</t>
  </si>
  <si>
    <t>Reinforcing Type</t>
  </si>
  <si>
    <t>Unknown, constructed after 1972</t>
  </si>
  <si>
    <t>Year of Construction</t>
  </si>
  <si>
    <t>Structural grade</t>
  </si>
  <si>
    <t>Rail or hard grade</t>
  </si>
  <si>
    <r>
      <t>Yield, f</t>
    </r>
    <r>
      <rPr>
        <b/>
        <vertAlign val="subscript"/>
        <sz val="12"/>
        <color theme="1"/>
        <rFont val="Arial"/>
        <family val="2"/>
      </rPr>
      <t>y</t>
    </r>
    <r>
      <rPr>
        <b/>
        <sz val="12"/>
        <color theme="1"/>
        <rFont val="Arial"/>
        <family val="2"/>
      </rPr>
      <t xml:space="preserve"> (ksi)</t>
    </r>
  </si>
  <si>
    <t>FDOT Table 6A.5.4—Stress Limits for Prestressed/Post-Tensioned Concrete Bridges</t>
  </si>
  <si>
    <t xml:space="preserve">Condition </t>
  </si>
  <si>
    <t xml:space="preserve">Design Inventory </t>
  </si>
  <si>
    <t xml:space="preserve">0.60f'c </t>
  </si>
  <si>
    <t xml:space="preserve">3√f'c psi </t>
  </si>
  <si>
    <t xml:space="preserve">7.5√f'c psi </t>
  </si>
  <si>
    <t xml:space="preserve">6√f'c psi </t>
  </si>
  <si>
    <t xml:space="preserve">Operating &amp; Permit </t>
  </si>
  <si>
    <t>All environments</t>
  </si>
  <si>
    <t xml:space="preserve">Extremely aggressive corrosion environment </t>
  </si>
  <si>
    <t xml:space="preserve">Slightly or moderately aggressive corrosion environments </t>
  </si>
  <si>
    <t>DC</t>
  </si>
  <si>
    <t>Longitudinal</t>
  </si>
  <si>
    <r>
      <t>Strength</t>
    </r>
    <r>
      <rPr>
        <vertAlign val="superscript"/>
        <sz val="10"/>
        <color theme="1"/>
        <rFont val="Arial"/>
        <family val="2"/>
      </rPr>
      <t>1</t>
    </r>
  </si>
  <si>
    <r>
      <t>Service</t>
    </r>
    <r>
      <rPr>
        <vertAlign val="superscript"/>
        <sz val="10"/>
        <color theme="1"/>
        <rFont val="Arial"/>
        <family val="2"/>
      </rPr>
      <t>2</t>
    </r>
  </si>
  <si>
    <t>Service III, flanges</t>
  </si>
  <si>
    <t>Service III, web</t>
  </si>
  <si>
    <t>Strength, Flexure</t>
  </si>
  <si>
    <t>Strength, Shear</t>
  </si>
  <si>
    <t>1.25/0.90</t>
  </si>
  <si>
    <t>C</t>
  </si>
  <si>
    <t>Service I</t>
  </si>
  <si>
    <r>
      <t>Steel</t>
    </r>
    <r>
      <rPr>
        <vertAlign val="superscript"/>
        <sz val="10"/>
        <color theme="1"/>
        <rFont val="Arial"/>
        <family val="2"/>
      </rPr>
      <t>3</t>
    </r>
  </si>
  <si>
    <r>
      <t>Prestressed Concrete</t>
    </r>
    <r>
      <rPr>
        <vertAlign val="superscript"/>
        <sz val="10"/>
        <color theme="1"/>
        <rFont val="Arial"/>
        <family val="2"/>
      </rPr>
      <t>4</t>
    </r>
  </si>
  <si>
    <r>
      <t>Post Tension I-Girder</t>
    </r>
    <r>
      <rPr>
        <vertAlign val="superscript"/>
        <sz val="10"/>
        <color theme="1"/>
        <rFont val="Arial"/>
        <family val="2"/>
      </rPr>
      <t>5</t>
    </r>
  </si>
  <si>
    <r>
      <t>φ</t>
    </r>
    <r>
      <rPr>
        <b/>
        <vertAlign val="subscript"/>
        <sz val="10"/>
        <color theme="1"/>
        <rFont val="Arial"/>
        <family val="2"/>
      </rPr>
      <t>s</t>
    </r>
    <r>
      <rPr>
        <b/>
        <sz val="10"/>
        <color theme="1"/>
        <rFont val="Arial"/>
        <family val="2"/>
      </rPr>
      <t xml:space="preserve"> With Diaphragms</t>
    </r>
    <r>
      <rPr>
        <b/>
        <vertAlign val="superscript"/>
        <sz val="10"/>
        <color theme="1"/>
        <rFont val="Arial"/>
        <family val="2"/>
      </rPr>
      <t>1</t>
    </r>
  </si>
  <si>
    <r>
      <t>φ</t>
    </r>
    <r>
      <rPr>
        <b/>
        <vertAlign val="subscript"/>
        <sz val="10"/>
        <color theme="1"/>
        <rFont val="Arial Narrow"/>
        <family val="2"/>
      </rPr>
      <t>s</t>
    </r>
    <r>
      <rPr>
        <b/>
        <sz val="10"/>
        <color theme="1"/>
        <rFont val="Arial Narrow"/>
        <family val="2"/>
      </rPr>
      <t xml:space="preserve"> Without Diaphragms</t>
    </r>
  </si>
  <si>
    <t>1st COL 0.25 wide, 1st row 2 high</t>
  </si>
  <si>
    <r>
      <t>DL</t>
    </r>
    <r>
      <rPr>
        <b/>
        <vertAlign val="subscript"/>
        <sz val="10"/>
        <color theme="1"/>
        <rFont val="Arial"/>
        <family val="2"/>
      </rPr>
      <t>max</t>
    </r>
  </si>
  <si>
    <t>(ft)</t>
  </si>
  <si>
    <t>SPAN</t>
  </si>
  <si>
    <t>IM.V</t>
  </si>
  <si>
    <t>L</t>
  </si>
  <si>
    <t>TT1</t>
  </si>
  <si>
    <t>TT2</t>
  </si>
  <si>
    <t>TT3</t>
  </si>
  <si>
    <t>axl</t>
  </si>
  <si>
    <t>lane</t>
  </si>
  <si>
    <t>Floorbeam Spacing</t>
  </si>
  <si>
    <t>LRFR</t>
  </si>
  <si>
    <t>LFR</t>
  </si>
  <si>
    <t>Length</t>
  </si>
  <si>
    <r>
      <t>(RF</t>
    </r>
    <r>
      <rPr>
        <vertAlign val="subscript"/>
        <sz val="10"/>
        <color theme="1"/>
        <rFont val="Arial"/>
        <family val="2"/>
      </rPr>
      <t>needed</t>
    </r>
    <r>
      <rPr>
        <sz val="10"/>
        <color theme="1"/>
        <rFont val="Arial"/>
        <family val="2"/>
      </rPr>
      <t>)</t>
    </r>
  </si>
  <si>
    <t>Direction &amp; Limit</t>
  </si>
  <si>
    <r>
      <t>0.90 SL</t>
    </r>
    <r>
      <rPr>
        <vertAlign val="superscript"/>
        <sz val="10"/>
        <color theme="1"/>
        <rFont val="Arial"/>
        <family val="2"/>
      </rPr>
      <t>2</t>
    </r>
  </si>
  <si>
    <r>
      <t>Transverse</t>
    </r>
    <r>
      <rPr>
        <vertAlign val="superscript"/>
        <sz val="10"/>
        <color theme="1"/>
        <rFont val="Arial"/>
        <family val="2"/>
      </rPr>
      <t>3</t>
    </r>
  </si>
  <si>
    <t>Span</t>
  </si>
  <si>
    <t>(kip)</t>
  </si>
  <si>
    <t>FDOT Table 6B.5.3—LFR Limit States and Load Factors</t>
  </si>
  <si>
    <r>
      <t>FDOT Table 6A.4.2.2-1</t>
    </r>
    <r>
      <rPr>
        <b/>
        <sz val="12"/>
        <color theme="1"/>
        <rFont val="Calibri"/>
        <family val="2"/>
      </rPr>
      <t>—</t>
    </r>
    <r>
      <rPr>
        <b/>
        <sz val="12"/>
        <color theme="1"/>
        <rFont val="Arial"/>
        <family val="2"/>
      </rPr>
      <t>LRFR Limit States and Load Factors</t>
    </r>
  </si>
  <si>
    <t>ASR - Allowable Stress</t>
  </si>
  <si>
    <t>Longitudinal, Segmental</t>
  </si>
  <si>
    <t>Transverse, Segmental</t>
  </si>
  <si>
    <t>Strength, Moment</t>
  </si>
  <si>
    <t>Strength, Axial</t>
  </si>
  <si>
    <t>Method, MemType, Limit</t>
  </si>
  <si>
    <t>Column Offset (RF Level)</t>
  </si>
  <si>
    <t>ROW</t>
  </si>
  <si>
    <r>
      <rPr>
        <sz val="8"/>
        <color theme="1"/>
        <rFont val="Times New Roman"/>
        <family val="1"/>
      </rPr>
      <t>γ</t>
    </r>
    <r>
      <rPr>
        <vertAlign val="subscript"/>
        <sz val="8"/>
        <color theme="1"/>
        <rFont val="Arial"/>
        <family val="2"/>
      </rPr>
      <t>DC/DL</t>
    </r>
    <r>
      <rPr>
        <sz val="8"/>
        <color theme="1"/>
        <rFont val="Arial"/>
        <family val="2"/>
      </rPr>
      <t xml:space="preserve"> </t>
    </r>
  </si>
  <si>
    <t>COL:</t>
  </si>
  <si>
    <r>
      <t>OFFSETS (</t>
    </r>
    <r>
      <rPr>
        <b/>
        <sz val="10"/>
        <color theme="1"/>
        <rFont val="Times New Roman"/>
        <family val="1"/>
      </rPr>
      <t>γ</t>
    </r>
    <r>
      <rPr>
        <b/>
        <vertAlign val="subscript"/>
        <sz val="10"/>
        <color theme="1"/>
        <rFont val="Arial"/>
        <family val="2"/>
      </rPr>
      <t>DL</t>
    </r>
    <r>
      <rPr>
        <b/>
        <sz val="10"/>
        <color theme="1"/>
        <rFont val="Arial"/>
        <family val="2"/>
      </rPr>
      <t xml:space="preserve"> &amp; </t>
    </r>
    <r>
      <rPr>
        <b/>
        <sz val="10"/>
        <color theme="1"/>
        <rFont val="Times New Roman"/>
        <family val="1"/>
      </rPr>
      <t>γ</t>
    </r>
    <r>
      <rPr>
        <b/>
        <vertAlign val="subscript"/>
        <sz val="10"/>
        <color theme="1"/>
        <rFont val="Arial"/>
        <family val="2"/>
      </rPr>
      <t>LL</t>
    </r>
    <r>
      <rPr>
        <b/>
        <sz val="10"/>
        <color theme="1"/>
        <rFont val="Arial"/>
        <family val="2"/>
      </rPr>
      <t>): LRFR/LFR, Material/Direction, &amp; Strength/Service (ROW), rating level (COL)</t>
    </r>
  </si>
  <si>
    <t>Row Offset1: method, MemType, limit</t>
  </si>
  <si>
    <t>ASR</t>
  </si>
  <si>
    <t>LRFR SEGMENTAL</t>
  </si>
  <si>
    <t>PURPLE: Excel-formulas and formatting notes</t>
  </si>
  <si>
    <r>
      <t>FDOT Table 6A.4.2.4-1—General System Factors (φ</t>
    </r>
    <r>
      <rPr>
        <b/>
        <vertAlign val="subscript"/>
        <sz val="12"/>
        <color theme="1"/>
        <rFont val="Arial"/>
        <family val="2"/>
      </rPr>
      <t>s</t>
    </r>
    <r>
      <rPr>
        <b/>
        <sz val="12"/>
        <color theme="1"/>
        <rFont val="Arial"/>
        <family val="2"/>
      </rPr>
      <t>)</t>
    </r>
  </si>
  <si>
    <r>
      <t>FDOT Table 6A.5.2.1-1</t>
    </r>
    <r>
      <rPr>
        <b/>
        <sz val="12"/>
        <color theme="1"/>
        <rFont val="Calibri"/>
        <family val="2"/>
      </rPr>
      <t>—</t>
    </r>
    <r>
      <rPr>
        <b/>
        <sz val="12"/>
        <color theme="1"/>
        <rFont val="Arial"/>
        <family val="2"/>
      </rPr>
      <t>Minimum Compressive Strength of Concrete by Year of Specification</t>
    </r>
  </si>
  <si>
    <r>
      <t>FDOT Table 6A.5.2.2-1</t>
    </r>
    <r>
      <rPr>
        <b/>
        <sz val="12"/>
        <color theme="1"/>
        <rFont val="Calibri"/>
        <family val="2"/>
      </rPr>
      <t>—</t>
    </r>
    <r>
      <rPr>
        <b/>
        <sz val="12"/>
        <color theme="1"/>
        <rFont val="Arial"/>
        <family val="2"/>
      </rPr>
      <t>Minimum Compressive Strength of Concrete by Year of Specification</t>
    </r>
  </si>
  <si>
    <r>
      <t>FDOT Table 6A.5.11.6-1—System Factors (φ</t>
    </r>
    <r>
      <rPr>
        <b/>
        <vertAlign val="subscript"/>
        <sz val="12"/>
        <color theme="1"/>
        <rFont val="Arial"/>
        <family val="2"/>
      </rPr>
      <t>s</t>
    </r>
    <r>
      <rPr>
        <b/>
        <sz val="12"/>
        <color theme="1"/>
        <rFont val="Arial"/>
        <family val="2"/>
      </rPr>
      <t>) for Post-Tensioned Concrete Girders</t>
    </r>
  </si>
  <si>
    <t>Floor beam spacing &gt; 12 feet, discontinuous deck</t>
  </si>
  <si>
    <t>Floor beam spacing &gt;12 feet, continuous deck</t>
  </si>
  <si>
    <t>CONCRETE</t>
  </si>
  <si>
    <t>Unknown, constructed between 1954 and 1972: billet or intermediate grade</t>
  </si>
  <si>
    <r>
      <t>APPENDIX</t>
    </r>
    <r>
      <rPr>
        <b/>
        <sz val="12"/>
        <color theme="1"/>
        <rFont val="Calibri"/>
        <family val="2"/>
      </rPr>
      <t>—</t>
    </r>
    <r>
      <rPr>
        <b/>
        <sz val="12"/>
        <color theme="1"/>
        <rFont val="Arial"/>
        <family val="2"/>
      </rPr>
      <t>LONGITUDINAL OPERATING RATING FACTORS NEEDED TO PASS ALL ROUTINE BLANKET PERMIT TRUCKS ON STATE HIGHWAYS</t>
    </r>
  </si>
  <si>
    <t>RETRIEVE LOAD FACTORS</t>
  </si>
  <si>
    <t>DETERMINE PRINT AREA</t>
  </si>
  <si>
    <t>Live Load Distrib. Factor (axles)</t>
  </si>
  <si>
    <t xml:space="preserve">4. LFR excludes timber; use LRFR or ASR. </t>
  </si>
  <si>
    <r>
      <t>Timber</t>
    </r>
    <r>
      <rPr>
        <vertAlign val="superscript"/>
        <sz val="10"/>
        <color theme="1"/>
        <rFont val="Arial"/>
        <family val="2"/>
      </rPr>
      <t>4</t>
    </r>
  </si>
  <si>
    <t>Prestressed Concrete</t>
  </si>
  <si>
    <r>
      <t>Post-Tension I-Girder</t>
    </r>
    <r>
      <rPr>
        <vertAlign val="superscript"/>
        <sz val="10"/>
        <color theme="1"/>
        <rFont val="Arial"/>
        <family val="2"/>
      </rPr>
      <t>3</t>
    </r>
  </si>
  <si>
    <t xml:space="preserve">1. “Strength” includes flexure and shear; consider axial effects where warranted.  </t>
  </si>
  <si>
    <t>No. of pages to print.  2 pages for floorbeam/segmental; otherwise print 1 page.</t>
  </si>
  <si>
    <t>Last row No., print area.</t>
  </si>
  <si>
    <t>GENERAL NOTES</t>
  </si>
  <si>
    <t>INPUT NOTES</t>
  </si>
  <si>
    <t>3.  For segmental box girders, use LRFR.</t>
  </si>
  <si>
    <t>H15 or H-15-44</t>
  </si>
  <si>
    <t>HS15 or H-15-S12</t>
  </si>
  <si>
    <t>HS20+Mod / H20-S16, with Military Loading</t>
  </si>
  <si>
    <t>HS25 or greater</t>
  </si>
  <si>
    <t>Greater than HL93</t>
  </si>
  <si>
    <t>enter Original Design Load</t>
  </si>
  <si>
    <t>Unknown (describe)</t>
  </si>
  <si>
    <t>Other (describe)</t>
  </si>
  <si>
    <t>Design Load</t>
  </si>
  <si>
    <t>enter Rating Type</t>
  </si>
  <si>
    <t>enter Distribution Method</t>
  </si>
  <si>
    <t>enter Posting (70)</t>
  </si>
  <si>
    <t>enter SU posting</t>
  </si>
  <si>
    <t>enter C posting</t>
  </si>
  <si>
    <t>enter ST5 posting</t>
  </si>
  <si>
    <t xml:space="preserve"> enter IM</t>
  </si>
  <si>
    <t>enter Gov Length</t>
  </si>
  <si>
    <t>1. “With Diaphragms” means that there are at least three evenly spaced intermediate diaphragms (excluding end diaphragms) in each span. The above tabulated values may be increased by 0.05 for riveted members.</t>
  </si>
  <si>
    <t>IM Moment</t>
  </si>
  <si>
    <t>IM Shear</t>
  </si>
  <si>
    <t>axle</t>
  </si>
  <si>
    <t xml:space="preserve">IM Shear </t>
  </si>
  <si>
    <r>
      <t>APPENDIX—LFR WITH NO</t>
    </r>
    <r>
      <rPr>
        <b/>
        <sz val="12"/>
        <color theme="1"/>
        <rFont val="Arial"/>
        <family val="2"/>
      </rPr>
      <t xml:space="preserve"> IMPACT, SIMPLE-SPAN MAXIMUM LONGITUDINAL MOMENTS AND SHEARS</t>
    </r>
  </si>
  <si>
    <t>HS20 TRUCK</t>
  </si>
  <si>
    <t>CR1</t>
  </si>
  <si>
    <t>CR2</t>
  </si>
  <si>
    <t>CR3</t>
  </si>
  <si>
    <t>TP22</t>
  </si>
  <si>
    <t>WR1</t>
  </si>
  <si>
    <t>WR2</t>
  </si>
  <si>
    <t>PERMIT</t>
  </si>
  <si>
    <t>AXLE</t>
  </si>
  <si>
    <t>LANE</t>
  </si>
  <si>
    <t>ft</t>
  </si>
  <si>
    <t>kip</t>
  </si>
  <si>
    <t>klf</t>
  </si>
  <si>
    <t>TP17</t>
  </si>
  <si>
    <t>HL93 WITH IMPACT</t>
  </si>
  <si>
    <t>Moment</t>
  </si>
  <si>
    <t>Shear</t>
  </si>
  <si>
    <t>FL120 WITH IMPACT</t>
  </si>
  <si>
    <r>
      <t xml:space="preserve">HS20 WITH </t>
    </r>
    <r>
      <rPr>
        <b/>
        <u/>
        <sz val="12"/>
        <color theme="1"/>
        <rFont val="Arial"/>
        <family val="2"/>
      </rPr>
      <t>NO</t>
    </r>
    <r>
      <rPr>
        <b/>
        <sz val="12"/>
        <color theme="1"/>
        <rFont val="Arial"/>
        <family val="2"/>
      </rPr>
      <t xml:space="preserve"> IMPACT</t>
    </r>
  </si>
  <si>
    <t>RF NEEDED TO PASS ALL PERMITS, LONGITUDINAL</t>
  </si>
  <si>
    <t>CLASS</t>
  </si>
  <si>
    <t>NOTES</t>
  </si>
  <si>
    <t>VEH</t>
  </si>
  <si>
    <t>TRK</t>
  </si>
  <si>
    <t>apply</t>
  </si>
  <si>
    <t>TYPE</t>
  </si>
  <si>
    <t>No.</t>
  </si>
  <si>
    <t>+M ?</t>
  </si>
  <si>
    <t>-M ?</t>
  </si>
  <si>
    <t>+V ?</t>
  </si>
  <si>
    <t>-V ?</t>
  </si>
  <si>
    <t>**</t>
  </si>
  <si>
    <t>******</t>
  </si>
  <si>
    <t>CRN1</t>
  </si>
  <si>
    <t>CRN2</t>
  </si>
  <si>
    <t>CRN3</t>
  </si>
  <si>
    <t>TTT1</t>
  </si>
  <si>
    <t>TTT2</t>
  </si>
  <si>
    <t>TTT3</t>
  </si>
  <si>
    <t>DESC.</t>
  </si>
  <si>
    <t>LEGAL</t>
  </si>
  <si>
    <t>Enter Software Name &amp; Version</t>
  </si>
  <si>
    <t>Software</t>
  </si>
  <si>
    <t>For additional guidance on Bridge Management System Coding http://www.dot.state.fl.us/statemaintenanceoffice/Structures/LoadRating.shtm</t>
  </si>
  <si>
    <r>
      <t>FDOT Table 6A.4.2.4‐2</t>
    </r>
    <r>
      <rPr>
        <b/>
        <sz val="12"/>
        <color theme="1"/>
        <rFont val="Calibri"/>
        <family val="2"/>
      </rPr>
      <t>—</t>
    </r>
    <r>
      <rPr>
        <b/>
        <sz val="12"/>
        <color theme="1"/>
        <rFont val="Arial"/>
        <family val="2"/>
      </rPr>
      <t>System Factors (φ</t>
    </r>
    <r>
      <rPr>
        <b/>
        <vertAlign val="subscript"/>
        <sz val="12"/>
        <color theme="1"/>
        <rFont val="Arial"/>
        <family val="2"/>
      </rPr>
      <t>s</t>
    </r>
    <r>
      <rPr>
        <b/>
        <sz val="12"/>
        <color theme="1"/>
        <rFont val="Arial"/>
        <family val="2"/>
      </rPr>
      <t>) for Steel Girder Bridges</t>
    </r>
  </si>
  <si>
    <t>If "Floor Beam Present?"=yes, or if "Segmental Bridge" = yes, page 2 automatically prints</t>
  </si>
  <si>
    <t>INVENTORY</t>
  </si>
  <si>
    <t>Header</t>
  </si>
  <si>
    <t xml:space="preserve">Axle spacing in feet.  </t>
  </si>
  <si>
    <t>Axle loading in kip.</t>
  </si>
  <si>
    <t xml:space="preserve">Whether the truck applies negative shear?  0 = no, and 1 = yes.  For example, the HL93 negative moment truck train does not apply positive shear. </t>
  </si>
  <si>
    <t xml:space="preserve">Whether the truck applies positive shear?  0 = no, and 1 = yes.  For example, the HL93 negative moment truck train does not apply positive shear. </t>
  </si>
  <si>
    <t xml:space="preserve">Whether the truck applies positive moment?  0 = no, and 1 = yes.  For example, the HL93 negative moment truck train does not apply positive moment. </t>
  </si>
  <si>
    <t>Whether the truck applies negative moment?  0 = no, and 1 = yes.  For example, the HS20 26kip and 0.64klf lane combination does not apply negative moment.</t>
  </si>
  <si>
    <t xml:space="preserve">Vehicle type No., from program. </t>
  </si>
  <si>
    <t>1959 to 1973</t>
  </si>
  <si>
    <t>VEH No.</t>
  </si>
  <si>
    <t>VEH NAME</t>
  </si>
  <si>
    <t>Vehicle number.</t>
  </si>
  <si>
    <t>Vehicle name.</t>
  </si>
  <si>
    <t>Truck number.  For example, the simple-span HL93 has two trucks: (1) truck &amp; lane, and (2) tandem &amp; lane.</t>
  </si>
  <si>
    <t>Lane loading in kips per foot, in the 1st row.  Also, if L &gt;  2nd row in ft., apply 3rd row in klf.  The FL120, for example, applies 0.2klf to spans over 200ft.</t>
  </si>
  <si>
    <t>VEHICLE DESCRIPTIONS, 2 SPANS 250ft-250ft.  LEGAL LOADS PER LRFR.</t>
  </si>
  <si>
    <t>Minimum</t>
  </si>
  <si>
    <t>Maximum</t>
  </si>
  <si>
    <r>
      <t>DC</t>
    </r>
    <r>
      <rPr>
        <vertAlign val="subscript"/>
        <sz val="10"/>
        <color theme="1"/>
        <rFont val="Arial"/>
        <family val="2"/>
      </rPr>
      <t>Component Dead Load</t>
    </r>
  </si>
  <si>
    <t>FDOT Table 6A.5.12.5-1—Limit States and Load Factors for Culvert Load Rating</t>
  </si>
  <si>
    <t>1. Simplify the assessment by assuming that the pavement and road base is 120pcf soil; avoid separate computations for DW and ES (wearing surface and earth surcharge).</t>
  </si>
  <si>
    <t>Level - the rating level</t>
  </si>
  <si>
    <t>Vehicle - name</t>
  </si>
  <si>
    <t>Weight - sum of axle weights, largest truck in the vehicle</t>
  </si>
  <si>
    <t>Member Type - material</t>
  </si>
  <si>
    <t>Limit - moment/shear/service</t>
  </si>
  <si>
    <t>DC - component dead load factor</t>
  </si>
  <si>
    <t>LLDF - live load distribution = 0 per CBC area distribution</t>
  </si>
  <si>
    <t>RF - rating factor</t>
  </si>
  <si>
    <r>
      <t>RATING = RF</t>
    </r>
    <r>
      <rPr>
        <sz val="10"/>
        <color rgb="FF000000"/>
        <rFont val="Calibri"/>
        <family val="2"/>
      </rPr>
      <t>∙</t>
    </r>
    <r>
      <rPr>
        <sz val="10"/>
        <color rgb="FF000000"/>
        <rFont val="Calibri"/>
        <family val="2"/>
        <scheme val="minor"/>
      </rPr>
      <t>Weight = permissible truck weight in tons</t>
    </r>
  </si>
  <si>
    <r>
      <t>Reinforced Concrete</t>
    </r>
    <r>
      <rPr>
        <vertAlign val="superscript"/>
        <sz val="10"/>
        <color theme="1"/>
        <rFont val="Arial"/>
        <family val="2"/>
      </rPr>
      <t>4</t>
    </r>
  </si>
  <si>
    <r>
      <t>Post Tension
I-Girder</t>
    </r>
    <r>
      <rPr>
        <vertAlign val="superscript"/>
        <sz val="10"/>
        <color theme="1"/>
        <rFont val="Arial"/>
        <family val="2"/>
      </rPr>
      <t>6</t>
    </r>
  </si>
  <si>
    <r>
      <t>NA, 0.80</t>
    </r>
    <r>
      <rPr>
        <vertAlign val="superscript"/>
        <sz val="10"/>
        <color theme="1"/>
        <rFont val="Arial"/>
        <family val="2"/>
      </rPr>
      <t>5</t>
    </r>
  </si>
  <si>
    <r>
      <t>NA, 0.70</t>
    </r>
    <r>
      <rPr>
        <vertAlign val="superscript"/>
        <sz val="10"/>
        <color theme="1"/>
        <rFont val="Arial"/>
        <family val="2"/>
      </rPr>
      <t>5</t>
    </r>
  </si>
  <si>
    <t>3.0 - Reinforced Concrete</t>
  </si>
  <si>
    <t>5.0 - Prestressed Beam</t>
  </si>
  <si>
    <t>3.4 - Reinforced Concrete</t>
  </si>
  <si>
    <t>Governing Location - describe the location</t>
  </si>
  <si>
    <r>
      <t xml:space="preserve">Reason - also reporting for "Load Rating Origination."  </t>
    </r>
    <r>
      <rPr>
        <b/>
        <i/>
        <sz val="10"/>
        <color rgb="FF000000"/>
        <rFont val="Calibri"/>
        <family val="2"/>
        <scheme val="minor"/>
      </rPr>
      <t>If construction reviewed, use "Final or As-Built."</t>
    </r>
  </si>
  <si>
    <t>4.  For segmental box girder decks, see FDOT 6A.5.11.  For reinforced concrete box culverts, see 6A.5.12.</t>
  </si>
  <si>
    <t>1.  "Strength" includes flexure, shear, and compression. Typically appraise both flexure
and shear. Determine whether compression and axial effects need be assessed, also.</t>
  </si>
  <si>
    <r>
      <t>Service</t>
    </r>
    <r>
      <rPr>
        <vertAlign val="superscript"/>
        <sz val="10"/>
        <color theme="1"/>
        <rFont val="Arial"/>
        <family val="2"/>
      </rPr>
      <t>2</t>
    </r>
    <r>
      <rPr>
        <sz val="10"/>
        <color theme="1"/>
        <rFont val="Arial"/>
        <family val="2"/>
      </rPr>
      <t xml:space="preserve"> II</t>
    </r>
  </si>
  <si>
    <r>
      <t>Service</t>
    </r>
    <r>
      <rPr>
        <vertAlign val="superscript"/>
        <sz val="10"/>
        <color theme="1"/>
        <rFont val="Arial"/>
        <family val="2"/>
      </rPr>
      <t>2</t>
    </r>
    <r>
      <rPr>
        <sz val="10"/>
        <color theme="1"/>
        <rFont val="Arial"/>
        <family val="2"/>
      </rPr>
      <t xml:space="preserve"> I</t>
    </r>
  </si>
  <si>
    <r>
      <t>Service</t>
    </r>
    <r>
      <rPr>
        <vertAlign val="superscript"/>
        <sz val="10"/>
        <color theme="1"/>
        <rFont val="Arial"/>
        <family val="2"/>
      </rPr>
      <t>2</t>
    </r>
    <r>
      <rPr>
        <sz val="10"/>
        <color theme="1"/>
        <rFont val="Arial"/>
        <family val="2"/>
      </rPr>
      <t xml:space="preserve"> III</t>
    </r>
  </si>
  <si>
    <t>3.  Steel Service II need only be checked for compact girders.</t>
  </si>
  <si>
    <r>
      <t>DC</t>
    </r>
    <r>
      <rPr>
        <vertAlign val="superscript"/>
        <sz val="10"/>
        <color theme="1"/>
        <rFont val="Arial"/>
        <family val="2"/>
      </rPr>
      <t>7</t>
    </r>
  </si>
  <si>
    <r>
      <t xml:space="preserve">7.  Field-measure wearing surfaces; </t>
    </r>
    <r>
      <rPr>
        <sz val="12"/>
        <color theme="1"/>
        <rFont val="Times New Roman"/>
        <family val="1"/>
      </rPr>
      <t>γ</t>
    </r>
    <r>
      <rPr>
        <vertAlign val="subscript"/>
        <sz val="12"/>
        <color theme="1"/>
        <rFont val="Arial"/>
        <family val="2"/>
      </rPr>
      <t>DC</t>
    </r>
    <r>
      <rPr>
        <sz val="12"/>
        <color theme="1"/>
        <rFont val="Arial"/>
        <family val="2"/>
      </rPr>
      <t xml:space="preserve"> = </t>
    </r>
    <r>
      <rPr>
        <sz val="12"/>
        <color theme="1"/>
        <rFont val="Times New Roman"/>
        <family val="1"/>
      </rPr>
      <t>γ</t>
    </r>
    <r>
      <rPr>
        <vertAlign val="subscript"/>
        <sz val="12"/>
        <color theme="1"/>
        <rFont val="Arial"/>
        <family val="2"/>
      </rPr>
      <t>DW</t>
    </r>
    <r>
      <rPr>
        <sz val="12"/>
        <color theme="1"/>
        <rFont val="Arial"/>
        <family val="2"/>
      </rPr>
      <t>.</t>
    </r>
  </si>
  <si>
    <t xml:space="preserve">2. Where “h” is the height of soil, use: Fe∙(120 pcf)∙(h)  = min &amp; max vertical earth load (Fe at LRFD 12.11.2.2.1-2), (60 pcf)∙(h)  = maximum horizontal earth load, (60 pcf)∙(h)  = maximum horizontal live load from equivalent surcharge, (30 pcf)∙(h)  = minimum horizontal earth load </t>
  </si>
  <si>
    <t xml:space="preserve">3. Only consider one lane loaded, and apply the appropriate single-lane live load multiple presence factor (mpf) to the distribution factor lateral to the effective span length.  </t>
  </si>
  <si>
    <t>Enter Bridge No.</t>
  </si>
  <si>
    <t>Location</t>
  </si>
  <si>
    <t>Enter Facility and Intersection (i.e. 'I-95 over SR44')</t>
  </si>
  <si>
    <t>Enter Description (i.e. 'Prestressed 4 Spans: 40-85-85-40 feet)'</t>
  </si>
  <si>
    <t>Recommended C Posting</t>
  </si>
  <si>
    <t>Recommended ST5 Posting</t>
  </si>
  <si>
    <t>FB Span Length</t>
  </si>
  <si>
    <t>FB Spacing</t>
  </si>
  <si>
    <t>FB SU4 Rating</t>
  </si>
  <si>
    <t>FB FL120 Permit Rating</t>
  </si>
  <si>
    <t>First select "Analysis Method," then "Member Type" and "Limit."  The load factors automatically populate from sheet "Manual."</t>
  </si>
  <si>
    <r>
      <t xml:space="preserve">Rating Type, </t>
    </r>
    <r>
      <rPr>
        <b/>
        <i/>
        <sz val="10"/>
        <color rgb="FF000000"/>
        <rFont val="Calibri"/>
        <family val="2"/>
        <scheme val="minor"/>
      </rPr>
      <t>Analysis</t>
    </r>
    <r>
      <rPr>
        <sz val="10"/>
        <color rgb="FF000000"/>
        <rFont val="Calibri"/>
        <family val="2"/>
        <scheme val="minor"/>
      </rPr>
      <t xml:space="preserve"> - the rating type that this analysis uses.  Typically, "Rating Type, Analysis" is the same as "Analysis Method" selected in cell I2.</t>
    </r>
  </si>
  <si>
    <t>Plans Status</t>
  </si>
  <si>
    <t>Design or Construction</t>
  </si>
  <si>
    <t>NA (use field measurements)</t>
  </si>
  <si>
    <r>
      <t>RF</t>
    </r>
    <r>
      <rPr>
        <sz val="7"/>
        <color rgb="FF000000"/>
        <rFont val="Calibri"/>
        <family val="2"/>
      </rPr>
      <t>∙Weight</t>
    </r>
    <r>
      <rPr>
        <sz val="7"/>
        <color rgb="FF000000"/>
        <rFont val="Calibri"/>
        <family val="2"/>
        <scheme val="minor"/>
      </rPr>
      <t xml:space="preserve"> (tons)</t>
    </r>
  </si>
  <si>
    <t>These are cliff notes.  For an authoritative reference, see the BMS Coding Guide at:</t>
  </si>
  <si>
    <r>
      <rPr>
        <b/>
        <sz val="10"/>
        <color rgb="FF0000FF"/>
        <rFont val="Calibri"/>
        <family val="2"/>
        <scheme val="minor"/>
      </rPr>
      <t>Max Span HS20/FL120</t>
    </r>
    <r>
      <rPr>
        <sz val="10"/>
        <color theme="1"/>
        <rFont val="Calibri"/>
        <family val="2"/>
        <scheme val="minor"/>
      </rPr>
      <t xml:space="preserve"> - the rating factor (RF) for the maximum span.  Identify the longest span, and report the RF for that span.</t>
    </r>
  </si>
  <si>
    <t>*Recommended SU Posting levels for Florida SU trucks adequately restricts AASHTO SU trucks; see BLRM Chapter 7.</t>
  </si>
  <si>
    <t>LL mpf</t>
  </si>
  <si>
    <r>
      <t>LL,LS</t>
    </r>
    <r>
      <rPr>
        <vertAlign val="subscript"/>
        <sz val="10"/>
        <color theme="1"/>
        <rFont val="Arial"/>
        <family val="2"/>
      </rPr>
      <t>HL93 Inventory</t>
    </r>
  </si>
  <si>
    <r>
      <t>LL,LS</t>
    </r>
    <r>
      <rPr>
        <vertAlign val="subscript"/>
        <sz val="10"/>
        <color theme="1"/>
        <rFont val="Arial"/>
        <family val="2"/>
      </rPr>
      <t>HL93 Operating</t>
    </r>
  </si>
  <si>
    <r>
      <t>LL,LS</t>
    </r>
    <r>
      <rPr>
        <vertAlign val="subscript"/>
        <sz val="10"/>
        <color theme="1"/>
        <rFont val="Arial"/>
        <family val="2"/>
      </rPr>
      <t>Legal Operating</t>
    </r>
  </si>
  <si>
    <r>
      <t>LL.LS</t>
    </r>
    <r>
      <rPr>
        <vertAlign val="subscript"/>
        <sz val="10"/>
        <color theme="1"/>
        <rFont val="Arial"/>
        <family val="2"/>
      </rPr>
      <t>FL120 Permit, Existing</t>
    </r>
  </si>
  <si>
    <r>
      <t>LL,LS</t>
    </r>
    <r>
      <rPr>
        <vertAlign val="subscript"/>
        <sz val="10"/>
        <color theme="1"/>
        <rFont val="Arial"/>
        <family val="2"/>
      </rPr>
      <t>FL120 Permit, New Section</t>
    </r>
  </si>
  <si>
    <r>
      <t xml:space="preserve">Compressive Stress – All Bridges (Longitudinal or Transverse) </t>
    </r>
    <r>
      <rPr>
        <sz val="10"/>
        <color theme="1"/>
        <rFont val="Arial"/>
        <family val="2"/>
      </rPr>
      <t xml:space="preserve">Compressive stress under effective prestress, permanent loads, and transient loads.  When web or flange slenderness exceeds 15, apply a reduction (LRFD 5.6.4.7 and 5.9.2.3.2). </t>
    </r>
  </si>
  <si>
    <t>2. “SL” means the number of striped lanes; consider 1 ≤ lanes loaded ≤ SL.</t>
  </si>
  <si>
    <t>1. Apply the multiple presence factor (mpf) to all loaded lanes, per LRFD 3.6.1.1.2, except make the single-lane mpf 1.00 for Operating and FL120 Permit Levels.</t>
  </si>
  <si>
    <r>
      <t>FDOT Table 6A.5.11-2</t>
    </r>
    <r>
      <rPr>
        <b/>
        <sz val="12"/>
        <color theme="1"/>
        <rFont val="Calibri"/>
        <family val="2"/>
      </rPr>
      <t>—</t>
    </r>
    <r>
      <rPr>
        <b/>
        <sz val="12"/>
        <color theme="1"/>
        <rFont val="Arial"/>
        <family val="2"/>
      </rPr>
      <t>Stress Limits for Segmental Bridges</t>
    </r>
  </si>
  <si>
    <t>Longitudinal Tensile Stress in Precompressed Tensile Zone</t>
  </si>
  <si>
    <t>3√f'c (psi)</t>
  </si>
  <si>
    <t>6√f'c (psi)</t>
  </si>
  <si>
    <t>Zero tension</t>
  </si>
  <si>
    <t>100 psi (comp.)</t>
  </si>
  <si>
    <t xml:space="preserve">Longitudinal Tensile Stress in other areas </t>
  </si>
  <si>
    <t>Principal Tensile Stress at Neutral Axis in Web</t>
  </si>
  <si>
    <t>All types of segmental bridges</t>
  </si>
  <si>
    <t>3.5√f'c (psi)</t>
  </si>
  <si>
    <t>Transverse Stresses</t>
  </si>
  <si>
    <t>1. Type A Joint: Cast-in-place concrete joint, wet concrete or epoxy match cast joint between precast units.</t>
  </si>
  <si>
    <t>4. Legal and Permit vehicles use Operating stress levels.</t>
  </si>
  <si>
    <r>
      <t>Area without auxiliary bonded reinforcement</t>
    </r>
    <r>
      <rPr>
        <vertAlign val="superscript"/>
        <sz val="8"/>
        <color theme="1"/>
        <rFont val="Arial"/>
        <family val="2"/>
      </rPr>
      <t>3</t>
    </r>
  </si>
  <si>
    <r>
      <t>In areas with auxiliary bonded reinforcement</t>
    </r>
    <r>
      <rPr>
        <vertAlign val="superscript"/>
        <sz val="8"/>
        <color theme="1"/>
        <rFont val="Arial"/>
        <family val="2"/>
      </rPr>
      <t>3</t>
    </r>
  </si>
  <si>
    <r>
      <t>Operating</t>
    </r>
    <r>
      <rPr>
        <b/>
        <vertAlign val="superscript"/>
        <sz val="10"/>
        <color theme="1"/>
        <rFont val="Arial"/>
        <family val="2"/>
      </rPr>
      <t>4</t>
    </r>
  </si>
  <si>
    <t>2. Type B Joint (Dry joint): Match-cast joint between precast units without epoxy.  Note that Type B Joints are not allowed in new segmental bridge design.</t>
  </si>
  <si>
    <t xml:space="preserve">3. Auxiliary bonded reinforcement: Areas of bonded reinforcement sufficient to resist the tensile force in concrete computed based on an uncracked section, where reinforcement is proportioned using a stress of 0.5 fy, not to exceed 30 ksi. </t>
  </si>
  <si>
    <r>
      <t>Components with bonded or combined with unbonded prestressing with auxiliary bonded reinf. across the joint (Type A Joint</t>
    </r>
    <r>
      <rPr>
        <vertAlign val="superscript"/>
        <sz val="8"/>
        <color theme="1"/>
        <rFont val="Arial"/>
        <family val="2"/>
      </rPr>
      <t>1</t>
    </r>
    <r>
      <rPr>
        <sz val="8"/>
        <color theme="1"/>
        <rFont val="Arial"/>
        <family val="2"/>
      </rPr>
      <t>), slightly/moderately aggressive environment</t>
    </r>
  </si>
  <si>
    <r>
      <t>Components with bonded or combined with unbonded prestressing with no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</si>
  <si>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auxiliary bonded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</si>
  <si>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no reinf. across the joint (Type A Joint</t>
    </r>
    <r>
      <rPr>
        <vertAlign val="superscript"/>
        <sz val="8"/>
        <color theme="1"/>
        <rFont val="Arial"/>
        <family val="2"/>
      </rPr>
      <t>1</t>
    </r>
    <r>
      <rPr>
        <sz val="8"/>
        <color theme="1"/>
        <rFont val="Arial"/>
        <family val="2"/>
      </rPr>
      <t>), slightly or moderately aggressive environment</t>
    </r>
  </si>
  <si>
    <t>FDOT Table 6A.5.11-1—LRFR Live Load Factors for Segmental Bridges</t>
  </si>
  <si>
    <r>
      <t>Components with unbonded prestressing (Type B Joint</t>
    </r>
    <r>
      <rPr>
        <vertAlign val="superscript"/>
        <sz val="8"/>
        <color theme="1"/>
        <rFont val="Arial"/>
        <family val="2"/>
      </rPr>
      <t>2</t>
    </r>
    <r>
      <rPr>
        <sz val="8"/>
        <color theme="1"/>
        <rFont val="Arial"/>
        <family val="2"/>
      </rPr>
      <t>), all environments</t>
    </r>
  </si>
  <si>
    <r>
      <t>Components with unbonded prestressing only (Type A Joint</t>
    </r>
    <r>
      <rPr>
        <vertAlign val="superscript"/>
        <sz val="8"/>
        <color theme="1"/>
        <rFont val="Arial"/>
        <family val="2"/>
      </rPr>
      <t>1</t>
    </r>
    <r>
      <rPr>
        <sz val="8"/>
        <color theme="1"/>
        <rFont val="Arial"/>
        <family val="2"/>
      </rPr>
      <t>) without auxiliary bonded reinforcement across the joint, extremely aggressive environment</t>
    </r>
  </si>
  <si>
    <r>
      <t>Components with unbonded prestressing only (Type A Joint</t>
    </r>
    <r>
      <rPr>
        <vertAlign val="superscript"/>
        <sz val="8"/>
        <color theme="1"/>
        <rFont val="Arial"/>
        <family val="2"/>
      </rPr>
      <t>1</t>
    </r>
    <r>
      <rPr>
        <sz val="8"/>
        <color theme="1"/>
        <rFont val="Arial"/>
        <family val="2"/>
      </rPr>
      <t>) without auxiliary bonded reinforcement across the joint, slightly or moderately aggressive environment</t>
    </r>
  </si>
  <si>
    <t>Components with bonded prestressing and auxiliary bonded reinforcement, all environments</t>
  </si>
  <si>
    <t>Longitudinal Tensile Stress for Concrete with Bonded/Unbonded Prestressing, Non-Segmental</t>
  </si>
  <si>
    <t>Emergency</t>
  </si>
  <si>
    <t>EV2</t>
  </si>
  <si>
    <t>EV3</t>
  </si>
  <si>
    <t>Rec EV Single</t>
  </si>
  <si>
    <t>Rec EV Tandem</t>
  </si>
  <si>
    <t>Rec EV Gross</t>
  </si>
  <si>
    <t>enter EV 1-axle posting</t>
  </si>
  <si>
    <t>enter EV 2-axle posting</t>
  </si>
  <si>
    <t>enter EV gross posting</t>
  </si>
  <si>
    <t>01 State Highway Agency</t>
  </si>
  <si>
    <t>02 County Highway Agency</t>
  </si>
  <si>
    <t>03 Town or Township Highway Agency</t>
  </si>
  <si>
    <t>04 City or Municipal Highway Agency</t>
  </si>
  <si>
    <t>11 State Park, Forest, or Reservation Agency</t>
  </si>
  <si>
    <t>12 Local Park, Forest, or Reservation Agency</t>
  </si>
  <si>
    <t>21 Other State Agencies</t>
  </si>
  <si>
    <t>25 Other Local Agencies</t>
  </si>
  <si>
    <t>26 Private (other than railroad)</t>
  </si>
  <si>
    <t>27 Railroad</t>
  </si>
  <si>
    <t>31 State Toll Authority</t>
  </si>
  <si>
    <t>32 Local Toll Authority</t>
  </si>
  <si>
    <t>33 Turnpike</t>
  </si>
  <si>
    <t>60 Other Federal Agencies (not listed below)</t>
  </si>
  <si>
    <t>61 Indian Tribal Government</t>
  </si>
  <si>
    <t>62 Bureau of Indian Affairs</t>
  </si>
  <si>
    <t>63 Bureau of Fish and Wildlife</t>
  </si>
  <si>
    <t>64 U.S. Forest Service</t>
  </si>
  <si>
    <t>66 National Park Service</t>
  </si>
  <si>
    <t>67 Tennessee Valley Authority</t>
  </si>
  <si>
    <t>68 Bureau of Land Management</t>
  </si>
  <si>
    <t>69 Bureau of Reclamation</t>
  </si>
  <si>
    <t>70 Corps of Engineers (Civil)</t>
  </si>
  <si>
    <t>71 Corps of Engineers (Military)</t>
  </si>
  <si>
    <t>72 Air Force</t>
  </si>
  <si>
    <t>73 Navy/Marines</t>
  </si>
  <si>
    <t>74 Army</t>
  </si>
  <si>
    <t>75 NASA</t>
  </si>
  <si>
    <t>76 Metropolitan Washington Airport Service</t>
  </si>
  <si>
    <t>80 Unknown</t>
  </si>
  <si>
    <t>Owner</t>
  </si>
  <si>
    <t>enter Owner</t>
  </si>
  <si>
    <t>enter EV FAST Act location</t>
  </si>
  <si>
    <t>Carries interstate traffic.</t>
  </si>
  <si>
    <r>
      <rPr>
        <sz val="7"/>
        <color rgb="FF000000"/>
        <rFont val="Calibri"/>
        <family val="2"/>
        <scheme val="minor"/>
      </rPr>
      <t xml:space="preserve">Emergency
Vehicle
</t>
    </r>
    <r>
      <rPr>
        <sz val="8"/>
        <color rgb="FF000000"/>
        <rFont val="Calibri"/>
        <family val="2"/>
        <scheme val="minor"/>
      </rPr>
      <t>(EV)</t>
    </r>
  </si>
  <si>
    <t>Within 1 roadway driving mile of an interstate interchange</t>
  </si>
  <si>
    <t>Neither interstate traffic nor within 1 mile reasonable access to an interstate</t>
  </si>
  <si>
    <t>EV POSTING MESSAGE</t>
  </si>
  <si>
    <t>EV OK, BECAUSE LFR RF.HS20.Operating &gt; 1.65</t>
  </si>
  <si>
    <t>EV OK, BECAUSE LRFR RF.HL93.Operating &gt; 1.30</t>
  </si>
  <si>
    <t>EV OK, BECAUSE RF.EV2 &gt; 1 &amp; RF.EV3 &gt; 1</t>
  </si>
  <si>
    <t>FAST Act applies?  Is the "Owner" State-Owned (1, 21, 31, or 33)?</t>
  </si>
  <si>
    <t>FAST Act applies?  On the interstate or within 1 mile reasonable access?</t>
  </si>
  <si>
    <t>EV FINAL MESSAGE, (1) Fast Act applies? and (2) If so, is posting recommended?</t>
  </si>
  <si>
    <t>EV FAST Act APPLICABILITY AND POSTING MESSAGE</t>
  </si>
  <si>
    <t>EV Posting</t>
  </si>
  <si>
    <t>FB Operating Rating</t>
  </si>
  <si>
    <t>EV</t>
  </si>
  <si>
    <t>REVISION NOTES, August 2018</t>
  </si>
  <si>
    <t>LONG</t>
  </si>
  <si>
    <t>FB</t>
  </si>
  <si>
    <t>APPENDIX—LRFR WITH 33% IMPACT TO AXLE LOADING, SIMPLE-SPAN MAXIMUM LONGITUDINAL MOMENTS AND SHEARS</t>
  </si>
  <si>
    <t>Vehicle type, from program: Here Inventory = Design Vehicle,  Operating = Legal Vehicle,  Permit = Permit Truck.</t>
  </si>
  <si>
    <t>LEGEND</t>
  </si>
  <si>
    <t>VEHICLE DESCRIPTIONS, 1 SPAN &lt; 200ft.  LEGAL LOADS PER LRFR.</t>
  </si>
  <si>
    <t>Owner - this will determine whether the bridge is State-owned</t>
  </si>
  <si>
    <t>Location - this will determine whether the bridge is on the interstate or within 1 mile reasonable access for the FAST Act</t>
  </si>
  <si>
    <t>Recommended Posting (NBI Item 70) applies to legal loads only (not the HL93 or the FL120).  It also applies to the EV, but only if the structure will be posted for the EV.</t>
  </si>
  <si>
    <t>Based upon (1) Owner, (2) Location, (3) Design Vehicle Operating RF, and (4) EV2 &amp; EV3 RFs, say whether the bridge should be posted for the FAST Act Emergency Vehicle (EV).  The EV only applies to State-Owned bridges carrying interstate traffic, or State-owned structures within 1 mile reasonable access to an interstate interchange.</t>
  </si>
  <si>
    <r>
      <t>Operating</t>
    </r>
    <r>
      <rPr>
        <b/>
        <vertAlign val="superscript"/>
        <sz val="9"/>
        <color theme="1"/>
        <rFont val="Arial"/>
        <family val="2"/>
      </rPr>
      <t>1</t>
    </r>
    <r>
      <rPr>
        <b/>
        <sz val="9"/>
        <color theme="1"/>
        <rFont val="Arial"/>
        <family val="2"/>
      </rPr>
      <t xml:space="preserve">
and FL120</t>
    </r>
    <r>
      <rPr>
        <b/>
        <vertAlign val="superscript"/>
        <sz val="9"/>
        <color theme="1"/>
        <rFont val="Arial"/>
        <family val="2"/>
      </rPr>
      <t>1</t>
    </r>
  </si>
  <si>
    <t>TANDEM</t>
  </si>
  <si>
    <t>GROSS</t>
  </si>
  <si>
    <t>33.5k - 15' - 24k</t>
  </si>
  <si>
    <t>(kip and feet spacing)</t>
  </si>
  <si>
    <t>TRUCK</t>
  </si>
  <si>
    <t>31k - 4' - 31k - 14' - 24k</t>
  </si>
  <si>
    <t>SINGLE</t>
  </si>
  <si>
    <t>(ton)</t>
  </si>
  <si>
    <t xml:space="preserve">Discard earlier revision notes. </t>
  </si>
  <si>
    <t xml:space="preserve">Add FAST Act Emergency Vehicle (EV) to all sheets. </t>
  </si>
  <si>
    <t>Combine floorbeam HS20 and HL93 Operating ratings into a single floorbeam Operating rating.</t>
  </si>
  <si>
    <t xml:space="preserve">Rerun live loads (sheets "MANUAL" and "LL").  Fixed LFR legal truck trains for spans exceeding 200 feet. </t>
  </si>
  <si>
    <t>WEIGHT</t>
  </si>
  <si>
    <t>LIMIT</t>
  </si>
  <si>
    <t>TONS</t>
  </si>
  <si>
    <t>SINGLE AXLE</t>
  </si>
  <si>
    <t>1 WHEEL-LINE REACTION ONTO AN INTERMEDIATE FLOORBEAM</t>
  </si>
  <si>
    <t>33% IMPACT TO WHEEL LOADS AND 0% IMPACT TO LANE LOADS</t>
  </si>
  <si>
    <t>0% IMPACT TO WHEEL LOADS AND 0% IMPACT TO LANE LOADS</t>
  </si>
  <si>
    <r>
      <rPr>
        <b/>
        <sz val="10"/>
        <color rgb="FF0000FF"/>
        <rFont val="Calibri"/>
        <family val="2"/>
        <scheme val="minor"/>
      </rPr>
      <t>EV2 &amp; EV3</t>
    </r>
    <r>
      <rPr>
        <sz val="10"/>
        <color theme="1"/>
        <rFont val="Calibri"/>
        <family val="2"/>
        <scheme val="minor"/>
      </rPr>
      <t xml:space="preserve"> - Emergency Vehicles for bridges affected by the FAST Act.  Does not apply to new bridges or widenings, where RF</t>
    </r>
    <r>
      <rPr>
        <vertAlign val="subscript"/>
        <sz val="10"/>
        <color theme="1"/>
        <rFont val="Calibri"/>
        <family val="2"/>
        <scheme val="minor"/>
      </rPr>
      <t>HL93.Operating</t>
    </r>
    <r>
      <rPr>
        <sz val="10"/>
        <color theme="1"/>
        <rFont val="Calibri"/>
        <family val="2"/>
        <scheme val="minor"/>
      </rPr>
      <t>&gt;1.30 or RF</t>
    </r>
    <r>
      <rPr>
        <vertAlign val="subscript"/>
        <sz val="10"/>
        <color theme="1"/>
        <rFont val="Calibri"/>
        <family val="2"/>
        <scheme val="minor"/>
      </rPr>
      <t>HS20.Operating</t>
    </r>
    <r>
      <rPr>
        <sz val="10"/>
        <color theme="1"/>
        <rFont val="Calibri"/>
        <family val="2"/>
        <scheme val="minor"/>
      </rPr>
      <t>&gt;1.65.</t>
    </r>
  </si>
  <si>
    <r>
      <t xml:space="preserve">1-LANE LONGITUDINAL WITH </t>
    </r>
    <r>
      <rPr>
        <b/>
        <sz val="16"/>
        <color theme="1"/>
        <rFont val="Gentium Basic"/>
      </rPr>
      <t>33%</t>
    </r>
    <r>
      <rPr>
        <sz val="16"/>
        <color theme="1"/>
        <rFont val="Gentium Basic"/>
      </rPr>
      <t xml:space="preserve"> IMPACT TO AXLE LOADING AND </t>
    </r>
    <r>
      <rPr>
        <b/>
        <sz val="16"/>
        <color theme="1"/>
        <rFont val="Gentium Basic"/>
      </rPr>
      <t>0%</t>
    </r>
    <r>
      <rPr>
        <sz val="16"/>
        <color theme="1"/>
        <rFont val="Gentium Basic"/>
      </rPr>
      <t xml:space="preserve"> IMPACT TO LANE LOADING.  </t>
    </r>
  </si>
  <si>
    <r>
      <t xml:space="preserve">1-LANE LONGITUDINAL WITH </t>
    </r>
    <r>
      <rPr>
        <b/>
        <sz val="16"/>
        <color theme="1"/>
        <rFont val="Gentium Basic"/>
      </rPr>
      <t>0%</t>
    </r>
    <r>
      <rPr>
        <sz val="16"/>
        <color theme="1"/>
        <rFont val="Gentium Basic"/>
      </rPr>
      <t xml:space="preserve"> IMPACT TO AXLE LOADING AND </t>
    </r>
    <r>
      <rPr>
        <b/>
        <sz val="16"/>
        <color theme="1"/>
        <rFont val="Gentium Basic"/>
      </rPr>
      <t>0%</t>
    </r>
    <r>
      <rPr>
        <sz val="16"/>
        <color theme="1"/>
        <rFont val="Gentium Basic"/>
      </rPr>
      <t xml:space="preserve"> IMPACT TO LANE LOADING.  </t>
    </r>
  </si>
  <si>
    <t xml:space="preserve">LEGAL LOADS (SU2, SU3, SU4, C3, C4, C5, ST5) PER LRFR; WHEN SPANS EXCEED 200 FEET, CONSIDER TWO CASES: (1) ONE TRUCK WITH 100% WEIGHT AXLES, AND (2) ONE TRUCK WITH 75% WEIGHT AXLES + 100% 200 PLF LANE LOAD.  </t>
  </si>
  <si>
    <t>EMERGENCY VEHICLES (EV2, EV3) AND PERMIT TRUCKS (CR1, CR2, CR3, TT1, TT2, TT3, TP17, TP22, WR1, WR2) DO NOT CONSIDER LANE LOADING; CONSIDER ONE TRUCK ONLY.</t>
  </si>
  <si>
    <t>Remove three segmental transverse fields (FL120, single axle, tandem) and add one segmental transverse field (HL93 Operating)</t>
  </si>
  <si>
    <t>Add posting signs.</t>
  </si>
  <si>
    <r>
      <t xml:space="preserve">Span No. - Girder No., Interior/Exterior, %Span </t>
    </r>
    <r>
      <rPr>
        <sz val="7"/>
        <color rgb="FF000000"/>
        <rFont val="Calibri"/>
        <family val="2"/>
      </rPr>
      <t>Length</t>
    </r>
  </si>
  <si>
    <t>5.  Prestressed girders typically consider only Strength for the Operating Legal and Permit Levels.  However for prestressed girders exhibiting distress or corrosion, Operating Legal and Permit Levels should also consider Service III at FDOT Table 6A.5.4 stresses, with the load factors in the table above.Service III for the Operating Legal and Permit Levels, limit stresses to FDOT Table 6A.5.4, use the Service III live load factors in the table above.</t>
  </si>
  <si>
    <r>
      <t>EV</t>
    </r>
    <r>
      <rPr>
        <vertAlign val="subscript"/>
        <sz val="10"/>
        <color theme="1"/>
        <rFont val="Arial"/>
        <family val="2"/>
      </rPr>
      <t>Vertical Earth, Box Culverts</t>
    </r>
  </si>
  <si>
    <r>
      <t>EH</t>
    </r>
    <r>
      <rPr>
        <vertAlign val="subscript"/>
        <sz val="10"/>
        <color theme="1"/>
        <rFont val="Arial"/>
        <family val="2"/>
      </rPr>
      <t>Horizontal Earth, All Culverts</t>
    </r>
  </si>
  <si>
    <t>(η=1.05)∙(1.30)</t>
  </si>
  <si>
    <t>(η=1.05)∙(1.35)</t>
  </si>
  <si>
    <r>
      <t>EV</t>
    </r>
    <r>
      <rPr>
        <vertAlign val="subscript"/>
        <sz val="10"/>
        <color theme="1"/>
        <rFont val="Arial"/>
        <family val="2"/>
      </rPr>
      <t>Vertical Earth, 3-Sided Culverts</t>
    </r>
  </si>
  <si>
    <t>0.50</t>
  </si>
  <si>
    <r>
      <t>LL,LS</t>
    </r>
    <r>
      <rPr>
        <vertAlign val="subscript"/>
        <sz val="10"/>
        <color theme="1"/>
        <rFont val="Arial"/>
        <family val="2"/>
      </rPr>
      <t>Emergency Vehicle (EV)</t>
    </r>
  </si>
  <si>
    <t xml:space="preserve">3. For transverse limits, omit all lane loading. </t>
  </si>
  <si>
    <t>Min Span Length</t>
  </si>
  <si>
    <t>enter Min Length</t>
  </si>
  <si>
    <t>REVISION NOTES, December 2018</t>
  </si>
  <si>
    <t>Add minimum span length.</t>
  </si>
  <si>
    <t>Remove software.</t>
  </si>
  <si>
    <t>WEIGHT LIMIT</t>
  </si>
  <si>
    <t>Minimum Span Length</t>
  </si>
  <si>
    <t>REVISION NOTES, March 2019</t>
  </si>
  <si>
    <t>Renamed "SEG Transverse HL93 Operating" to "SEG Transverse HL93 Operating Rating Factor" and changed units to "RF"</t>
  </si>
  <si>
    <t>SEG Transverse HL93 Operating Rating Factor</t>
  </si>
  <si>
    <t>(RF)</t>
  </si>
  <si>
    <t>ADTT &lt; 1000</t>
  </si>
  <si>
    <t>ADTT &gt; 6000</t>
  </si>
  <si>
    <t>Average Daily Truck Traffic 
(one direction)</t>
  </si>
  <si>
    <t>For the GROSS weight limit, additionally consider the Florida legal loads.</t>
  </si>
  <si>
    <t>REVISION NOTES, October 2019</t>
  </si>
  <si>
    <t xml:space="preserve">Adjust EV posting as follows.  </t>
  </si>
  <si>
    <t>(1) Strike "Emergency Vehicle" from the sign.  If the bridge is posted for EVs, let that sign restrict all trucks, not just EVs.</t>
  </si>
  <si>
    <t>(2) Reduce EV-restricted bridges to 10 ton single axles, and 20 ton tandem; these are Florida legal limits without scale tolerance.</t>
  </si>
  <si>
    <t>(3) For EV-restricted bridges, do not show the other two signs (the three-silhouette and blanket posting signs).</t>
  </si>
  <si>
    <t>FAST Act
EV3 Frequency
(one direction)</t>
  </si>
  <si>
    <t>FDOT Table 7.1—Posting Avoidance Live Load Factors, FAST Act EV3</t>
  </si>
  <si>
    <t>FDOT Table 7.1.A—Florida Legal Load Posting Example</t>
  </si>
  <si>
    <t>FDOT Table 7.1.B—Emergency Vehicle Load Posting Example</t>
  </si>
  <si>
    <r>
      <t xml:space="preserve">New bridges widenings and rehabilitation projects may neglect the Emergency Vehicle (EV) analysis, provided the project conforms with FDOT requirements (FL120 Rating Factor </t>
    </r>
    <r>
      <rPr>
        <sz val="16"/>
        <color theme="1"/>
        <rFont val="Calibri"/>
        <family val="2"/>
      </rPr>
      <t>≥ 1.00 or HS20 Operating Rating Factor ≥ 1.67).</t>
    </r>
  </si>
  <si>
    <t>no tension</t>
  </si>
  <si>
    <t>Components with unbonded prestressing tendons</t>
  </si>
  <si>
    <t xml:space="preserve">   WEIGHT LIMIT</t>
  </si>
  <si>
    <t xml:space="preserve">3.0√f'c psi </t>
  </si>
  <si>
    <t>6.  For segmental box girders, see FDOT 6A.5.11.  For prestressed and post-tensioned transverse girders, assess Service I at the Inventory Level with a load factor of 1.00.</t>
  </si>
  <si>
    <t>Transverse
Concrete
Girder</t>
  </si>
  <si>
    <t>Transverse Concrete Girder</t>
  </si>
  <si>
    <t>Recommended SU Posting</t>
  </si>
  <si>
    <t>P.E. Seal</t>
  </si>
  <si>
    <t>Steel Straddle Bents and Integral Pier Caps</t>
  </si>
  <si>
    <t>Concrete Straddle Bents and Integral Pier Caps</t>
  </si>
  <si>
    <t>Comments:</t>
  </si>
  <si>
    <t>Distress 0.70</t>
  </si>
  <si>
    <t>Distress 0.80</t>
  </si>
  <si>
    <t>(4) Economized P.E. seal area, and referenced F.A.C.</t>
  </si>
  <si>
    <t>(5) For LRFR Prestressed Service, offered "Distress 0.80" (Operating) or "Distress 0.70" (Permit/EV).</t>
  </si>
  <si>
    <t>LL - live load factor</t>
  </si>
  <si>
    <t xml:space="preserve">COMMENTS - brief notes.  </t>
  </si>
  <si>
    <t>PE Seal - modify this language as necessary (like when your digital seal already includes this information, or when you are using a traditional ink/embossed seal).</t>
  </si>
  <si>
    <t>REVISION NOTES, January 2020</t>
  </si>
  <si>
    <t>Modified cell B78.  To determine whether the 2nd page should be printed, refer to cell V7.</t>
  </si>
  <si>
    <t>This item has been digitally
signed and sealed by</t>
  </si>
  <si>
    <t>DATA VALIDATION, PE INFORMATION</t>
  </si>
  <si>
    <r>
      <rPr>
        <b/>
        <sz val="12"/>
        <color rgb="FF000000"/>
        <rFont val="Calibri"/>
        <family val="2"/>
        <scheme val="minor"/>
      </rPr>
      <t>Lan B. Solo, PE</t>
    </r>
    <r>
      <rPr>
        <sz val="10"/>
        <color rgb="FF000000"/>
        <rFont val="Calibri"/>
        <family val="2"/>
        <scheme val="minor"/>
      </rPr>
      <t xml:space="preserve">
</t>
    </r>
    <r>
      <rPr>
        <sz val="8"/>
        <color rgb="FF000000"/>
        <rFont val="Calibri"/>
        <family val="2"/>
        <scheme val="minor"/>
      </rPr>
      <t>2020.10.22 11:30:02 - 4'00'</t>
    </r>
  </si>
  <si>
    <t>on the date adjacent to the seal.  Printed copies of this document are not considered signed and sealed and the signature must be verified on any electronic copies.</t>
  </si>
  <si>
    <t>Lan B. Solo, PE
2020.10.22 11:30:02 - 4'00'</t>
  </si>
  <si>
    <t xml:space="preserve">This 10-22-2020 summary follows the FDOT Bridge Load Rating Manual (BLRM), and the FDOT BMS Coding Guide. </t>
  </si>
  <si>
    <t>REVISION NOTES, October 2020</t>
  </si>
  <si>
    <t>lan.solo@thehuttcorp.tatooine</t>
  </si>
  <si>
    <t>Bridge Engineers, Inc.
123 Main Street
Tallahassee, FL 32301
Certificate of Authorization: 12345
Lan B. Solo, PE No. 99994</t>
  </si>
  <si>
    <t>Modified PE Seal section to comply with FAC 61G15-23.004 (https://www.flrules.org/gateway/readFile.asp?sid=0&amp;tid=23781216&amp;type=1&amp;file=61G15-23.004.doc), similar to the Design example (https://fdotwww.blob.core.windows.net/sitefinity/docs/default-source/roadway/fdm/2019/2019fdm303signtrsht.pdf?sfvrsn=b0e313c0_4).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</si>
</sst>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00"/>
    <numFmt numFmtId="166" formatCode="[$-409]0"/>
    <numFmt numFmtId="167" formatCode="[$-409]General"/>
    <numFmt numFmtId="168" formatCode="0.0%"/>
    <numFmt numFmtId="169" formatCode="m/d/yy;@"/>
    <numFmt numFmtId="170" formatCode="mm/dd/yy;@"/>
    <numFmt numFmtId="171" formatCode="0.###"/>
    <numFmt numFmtId="172" formatCode="000000"/>
  </numFmts>
  <fonts count="90">
    <font>
      <sz val="11"/>
      <color theme="1"/>
      <name val="Calibri"/>
      <family val="2"/>
      <scheme val="minor"/>
    </font>
    <font>
      <b/>
      <sz val="10"/>
      <color theme="1"/>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b/>
      <sz val="10"/>
      <color rgb="FF000099"/>
      <name val="Calibri"/>
      <family val="2"/>
      <scheme val="minor"/>
    </font>
    <font>
      <b/>
      <sz val="12"/>
      <color rgb="FF000000"/>
      <name val="Calibri"/>
      <family val="2"/>
      <scheme val="minor"/>
    </font>
    <font>
      <sz val="6"/>
      <color rgb="FF000000"/>
      <name val="Calibri"/>
      <family val="2"/>
      <scheme val="minor"/>
    </font>
    <font>
      <sz val="10"/>
      <color rgb="FF000099"/>
      <name val="Calibri"/>
      <family val="2"/>
      <scheme val="minor"/>
    </font>
    <font>
      <i/>
      <sz val="10"/>
      <color rgb="FF000000"/>
      <name val="Calibri"/>
      <family val="2"/>
      <scheme val="minor"/>
    </font>
    <font>
      <sz val="10"/>
      <color theme="1"/>
      <name val="Calibri"/>
      <family val="2"/>
      <scheme val="minor"/>
    </font>
    <font>
      <b/>
      <sz val="10"/>
      <color theme="1"/>
      <name val="Calibri"/>
      <family val="2"/>
    </font>
    <font>
      <sz val="10"/>
      <color theme="1"/>
      <name val="FDOT Vert Mono"/>
      <family val="2"/>
    </font>
    <font>
      <b/>
      <i/>
      <sz val="10"/>
      <color rgb="FF000000"/>
      <name val="Calibri"/>
      <family val="2"/>
      <scheme val="minor"/>
    </font>
    <font>
      <i/>
      <sz val="10"/>
      <color theme="0" tint="-0.249977111117893"/>
      <name val="Calibri"/>
      <family val="2"/>
      <scheme val="minor"/>
    </font>
    <font>
      <sz val="8"/>
      <color rgb="FF000099"/>
      <name val="Calibri"/>
      <family val="2"/>
      <scheme val="minor"/>
    </font>
    <font>
      <i/>
      <sz val="6"/>
      <color rgb="FF000000"/>
      <name val="Calibri"/>
      <family val="2"/>
      <scheme val="minor"/>
    </font>
    <font>
      <b/>
      <u/>
      <sz val="6"/>
      <color rgb="FF000000"/>
      <name val="Calibri"/>
      <family val="2"/>
      <scheme val="minor"/>
    </font>
    <font>
      <sz val="4"/>
      <color rgb="FF000000"/>
      <name val="Calibri"/>
      <family val="2"/>
      <scheme val="minor"/>
    </font>
    <font>
      <sz val="8"/>
      <color theme="1"/>
      <name val="FDOT Vert Mono"/>
      <family val="2"/>
    </font>
    <font>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b/>
      <sz val="10"/>
      <color rgb="FF000000"/>
      <name val="Arial"/>
      <family val="2"/>
    </font>
    <font>
      <b/>
      <vertAlign val="subscript"/>
      <sz val="10"/>
      <color rgb="FF000000"/>
      <name val="Arial"/>
      <family val="2"/>
    </font>
    <font>
      <b/>
      <sz val="10"/>
      <color theme="1"/>
      <name val="Arial"/>
      <family val="2"/>
    </font>
    <font>
      <b/>
      <vertAlign val="subscript"/>
      <sz val="10"/>
      <color theme="1"/>
      <name val="Arial"/>
      <family val="2"/>
    </font>
    <font>
      <sz val="12"/>
      <color theme="1"/>
      <name val="Arial"/>
      <family val="2"/>
    </font>
    <font>
      <vertAlign val="subscript"/>
      <sz val="10"/>
      <color theme="1"/>
      <name val="Arial"/>
      <family val="2"/>
    </font>
    <font>
      <b/>
      <sz val="12"/>
      <color theme="1"/>
      <name val="Arial"/>
      <family val="2"/>
    </font>
    <font>
      <b/>
      <vertAlign val="subscript"/>
      <sz val="12"/>
      <color theme="1"/>
      <name val="Arial"/>
      <family val="2"/>
    </font>
    <font>
      <sz val="8"/>
      <color theme="1"/>
      <name val="Arial"/>
      <family val="2"/>
    </font>
    <font>
      <b/>
      <sz val="8"/>
      <color theme="1"/>
      <name val="Arial"/>
      <family val="2"/>
    </font>
    <font>
      <vertAlign val="subscript"/>
      <sz val="8"/>
      <color theme="1"/>
      <name val="Arial"/>
      <family val="2"/>
    </font>
    <font>
      <sz val="8"/>
      <color theme="1"/>
      <name val="Times New Roman"/>
      <family val="1"/>
    </font>
    <font>
      <b/>
      <vertAlign val="superscript"/>
      <sz val="10"/>
      <color theme="1"/>
      <name val="Arial"/>
      <family val="2"/>
    </font>
    <font>
      <b/>
      <sz val="10"/>
      <color theme="1"/>
      <name val="Arial Narrow"/>
      <family val="2"/>
    </font>
    <font>
      <b/>
      <vertAlign val="subscript"/>
      <sz val="10"/>
      <color theme="1"/>
      <name val="Arial Narrow"/>
      <family val="2"/>
    </font>
    <font>
      <b/>
      <sz val="10"/>
      <color rgb="FFFF0000"/>
      <name val="Arial"/>
      <family val="2"/>
    </font>
    <font>
      <sz val="6"/>
      <color theme="1"/>
      <name val="Arial"/>
      <family val="2"/>
    </font>
    <font>
      <b/>
      <sz val="12"/>
      <color theme="1"/>
      <name val="Calibri"/>
      <family val="2"/>
    </font>
    <font>
      <b/>
      <sz val="10"/>
      <color theme="1"/>
      <name val="Times New Roman"/>
      <family val="1"/>
    </font>
    <font>
      <b/>
      <sz val="14"/>
      <color theme="1"/>
      <name val="Arial"/>
      <family val="2"/>
    </font>
    <font>
      <sz val="10"/>
      <color rgb="FF000000"/>
      <name val="Calibri"/>
      <family val="2"/>
    </font>
    <font>
      <sz val="7"/>
      <color rgb="FF000000"/>
      <name val="Calibri"/>
      <family val="2"/>
      <scheme val="minor"/>
    </font>
    <font>
      <sz val="7"/>
      <color rgb="FF000000"/>
      <name val="Calibri"/>
      <family val="2"/>
    </font>
    <font>
      <b/>
      <sz val="9"/>
      <color rgb="FF000000"/>
      <name val="Calibri"/>
      <family val="2"/>
      <scheme val="minor"/>
    </font>
    <font>
      <b/>
      <sz val="9"/>
      <color theme="1"/>
      <name val="Arial"/>
      <family val="2"/>
    </font>
    <font>
      <sz val="8"/>
      <color theme="1"/>
      <name val="Gentium Basic"/>
    </font>
    <font>
      <sz val="10"/>
      <color theme="1"/>
      <name val="Gentium Basic"/>
    </font>
    <font>
      <b/>
      <u/>
      <sz val="12"/>
      <color theme="1"/>
      <name val="Arial"/>
      <family val="2"/>
    </font>
    <font>
      <b/>
      <sz val="18"/>
      <color theme="1"/>
      <name val="Arial"/>
      <family val="2"/>
    </font>
    <font>
      <sz val="6"/>
      <color theme="1"/>
      <name val="Gentium Basic"/>
    </font>
    <font>
      <b/>
      <sz val="16"/>
      <color theme="1"/>
      <name val="Gentium Basic"/>
    </font>
    <font>
      <b/>
      <sz val="12"/>
      <color theme="1"/>
      <name val="Lucida Console"/>
      <family val="3"/>
    </font>
    <font>
      <sz val="6"/>
      <color theme="1"/>
      <name val="Lucida Console"/>
      <family val="3"/>
    </font>
    <font>
      <sz val="8"/>
      <color theme="1"/>
      <name val="Lucida Console"/>
      <family val="3"/>
    </font>
    <font>
      <sz val="10"/>
      <color rgb="FF0000FF"/>
      <name val="Calibri"/>
      <family val="2"/>
      <scheme val="minor"/>
    </font>
    <font>
      <b/>
      <sz val="10"/>
      <color rgb="FF0000FF"/>
      <name val="Calibri"/>
      <family val="2"/>
      <scheme val="minor"/>
    </font>
    <font>
      <sz val="24"/>
      <color rgb="FFFF0000"/>
      <name val="Calibri"/>
      <family val="2"/>
      <scheme val="minor"/>
    </font>
    <font>
      <u/>
      <sz val="11"/>
      <color rgb="FF0000FF"/>
      <name val="Calibri"/>
      <family val="2"/>
      <scheme val="minor"/>
    </font>
    <font>
      <sz val="12"/>
      <color theme="1"/>
      <name val="Times New Roman"/>
      <family val="1"/>
    </font>
    <font>
      <vertAlign val="subscript"/>
      <sz val="12"/>
      <color theme="1"/>
      <name val="Arial"/>
      <family val="2"/>
    </font>
    <font>
      <b/>
      <sz val="12"/>
      <color rgb="FF0000FF"/>
      <name val="Calibri"/>
      <family val="2"/>
      <scheme val="minor"/>
    </font>
    <font>
      <b/>
      <sz val="12"/>
      <color theme="1"/>
      <name val="Calibri"/>
      <family val="2"/>
      <scheme val="minor"/>
    </font>
    <font>
      <sz val="7"/>
      <color theme="1"/>
      <name val="Calibri"/>
      <family val="2"/>
      <scheme val="minor"/>
    </font>
    <font>
      <sz val="11"/>
      <color theme="10"/>
      <name val="Calibri"/>
      <family val="2"/>
      <scheme val="minor"/>
    </font>
    <font>
      <sz val="8"/>
      <color theme="10"/>
      <name val="Calibri"/>
      <family val="2"/>
      <scheme val="minor"/>
    </font>
    <font>
      <vertAlign val="superscript"/>
      <sz val="8"/>
      <color theme="1"/>
      <name val="Arial"/>
      <family val="2"/>
    </font>
    <font>
      <b/>
      <vertAlign val="superscript"/>
      <sz val="9"/>
      <color theme="1"/>
      <name val="Arial"/>
      <family val="2"/>
    </font>
    <font>
      <b/>
      <sz val="24"/>
      <color rgb="FFFF0000"/>
      <name val="Calibri"/>
      <family val="2"/>
      <scheme val="minor"/>
    </font>
    <font>
      <b/>
      <sz val="16"/>
      <color rgb="FF000000"/>
      <name val="Calibri"/>
      <family val="2"/>
      <scheme val="minor"/>
    </font>
    <font>
      <b/>
      <sz val="24"/>
      <color theme="1"/>
      <name val="Calibri"/>
      <family val="2"/>
      <scheme val="minor"/>
    </font>
    <font>
      <b/>
      <sz val="18"/>
      <color theme="1"/>
      <name val="Calibri"/>
      <family val="2"/>
      <scheme val="minor"/>
    </font>
    <font>
      <b/>
      <sz val="18"/>
      <color rgb="FF000000"/>
      <name val="Calibri"/>
      <family val="2"/>
      <scheme val="minor"/>
    </font>
    <font>
      <b/>
      <sz val="16"/>
      <color theme="1"/>
      <name val="Calibri"/>
      <family val="2"/>
      <scheme val="minor"/>
    </font>
    <font>
      <sz val="16"/>
      <color theme="1"/>
      <name val="Gentium Basic"/>
    </font>
    <font>
      <vertAlign val="subscript"/>
      <sz val="10"/>
      <color theme="1"/>
      <name val="Calibri"/>
      <family val="2"/>
      <scheme val="minor"/>
    </font>
    <font>
      <sz val="12"/>
      <color theme="0" tint="-0.249977111117893"/>
      <name val="Arial"/>
      <family val="2"/>
    </font>
    <font>
      <sz val="16"/>
      <color theme="1"/>
      <name val="Calibri"/>
      <family val="2"/>
      <scheme val="minor"/>
    </font>
    <font>
      <sz val="16"/>
      <color theme="1"/>
      <name val="Calibri"/>
      <family val="2"/>
    </font>
    <font>
      <sz val="9"/>
      <color theme="1"/>
      <name val="Arial"/>
      <family val="2"/>
    </font>
    <font>
      <i/>
      <sz val="6"/>
      <color theme="1"/>
      <name val="Calibri"/>
      <family val="2"/>
      <scheme val="minor"/>
    </font>
    <font>
      <i/>
      <sz val="10"/>
      <color theme="0" tint="-0.34998626667073579"/>
      <name val="Calibri"/>
      <family val="2"/>
      <scheme val="minor"/>
    </font>
    <font>
      <i/>
      <sz val="8"/>
      <color rgb="FF000099"/>
      <name val="Calibri"/>
      <family val="2"/>
      <scheme val="minor"/>
    </font>
    <font>
      <i/>
      <sz val="8"/>
      <color rgb="FF000000"/>
      <name val="Calibri"/>
      <family val="2"/>
      <scheme val="minor"/>
    </font>
    <font>
      <i/>
      <sz val="6"/>
      <color rgb="FF000099"/>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FFFFCC"/>
        <bgColor rgb="FFEBF1DE"/>
      </patternFill>
    </fill>
    <fill>
      <patternFill patternType="solid">
        <fgColor theme="7" tint="0.79998168889431442"/>
        <bgColor indexed="64"/>
      </patternFill>
    </fill>
    <fill>
      <patternFill patternType="solid">
        <fgColor rgb="FFFFFF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79998168889431442"/>
        <bgColor indexed="64"/>
      </patternFill>
    </fill>
  </fills>
  <borders count="9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69" fillId="0" borderId="0" applyNumberFormat="0" applyFill="0" applyBorder="0" applyAlignment="0" applyProtection="0"/>
    <xf numFmtId="0" fontId="63" fillId="0" borderId="0" applyNumberFormat="0" applyFill="0" applyBorder="0" applyAlignment="0" applyProtection="0"/>
    <xf numFmtId="0" fontId="22" fillId="0" borderId="0"/>
  </cellStyleXfs>
  <cellXfs count="790">
    <xf numFmtId="0" fontId="0" fillId="0" borderId="0" xfId="0"/>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0" xfId="0" applyFont="1" applyBorder="1" applyAlignment="1">
      <alignment horizontal="left" vertical="center" indent="1"/>
    </xf>
    <xf numFmtId="0" fontId="6" fillId="0" borderId="0" xfId="0" applyFont="1" applyAlignment="1" applyProtection="1">
      <alignment vertical="center"/>
      <protection locked="0"/>
    </xf>
    <xf numFmtId="0" fontId="6" fillId="0" borderId="0" xfId="0" applyFont="1" applyAlignment="1">
      <alignment vertical="center"/>
    </xf>
    <xf numFmtId="0" fontId="5" fillId="0" borderId="0" xfId="0" applyFont="1" applyFill="1" applyBorder="1" applyAlignment="1" applyProtection="1">
      <alignment vertical="center"/>
    </xf>
    <xf numFmtId="0" fontId="3" fillId="0" borderId="0" xfId="0" applyFont="1" applyBorder="1" applyAlignment="1">
      <alignment vertical="center"/>
    </xf>
    <xf numFmtId="0" fontId="6" fillId="0" borderId="0" xfId="0" applyFont="1" applyBorder="1" applyAlignment="1" applyProtection="1">
      <alignment horizontal="left" vertical="center" indent="1"/>
      <protection locked="0"/>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170" fontId="10" fillId="0" borderId="0" xfId="0" applyNumberFormat="1" applyFont="1" applyBorder="1" applyAlignment="1" applyProtection="1">
      <alignment vertical="center"/>
      <protection locked="0"/>
    </xf>
    <xf numFmtId="170" fontId="10"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13" fillId="0" borderId="0" xfId="0" applyFont="1" applyFill="1" applyAlignment="1" applyProtection="1">
      <alignment vertical="center"/>
    </xf>
    <xf numFmtId="0" fontId="6" fillId="0" borderId="0" xfId="0" applyFont="1" applyBorder="1" applyAlignment="1">
      <alignment vertical="center"/>
    </xf>
    <xf numFmtId="0" fontId="5" fillId="0" borderId="0" xfId="0" applyFont="1" applyFill="1" applyBorder="1" applyAlignment="1" applyProtection="1">
      <alignment horizontal="center" vertical="center" wrapText="1"/>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indent="1"/>
    </xf>
    <xf numFmtId="0" fontId="12" fillId="0" borderId="0" xfId="0" applyFont="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center" vertical="center"/>
    </xf>
    <xf numFmtId="1" fontId="6" fillId="0" borderId="9" xfId="0" applyNumberFormat="1" applyFont="1" applyBorder="1" applyAlignment="1" applyProtection="1">
      <alignment horizontal="center" vertical="center"/>
    </xf>
    <xf numFmtId="164" fontId="6" fillId="0" borderId="9" xfId="0" applyNumberFormat="1" applyFont="1" applyBorder="1" applyAlignment="1" applyProtection="1">
      <alignment horizontal="center" vertical="center"/>
    </xf>
    <xf numFmtId="0" fontId="12" fillId="0" borderId="0" xfId="0" applyFont="1" applyBorder="1" applyAlignment="1" applyProtection="1">
      <alignment vertical="center"/>
      <protection locked="0"/>
    </xf>
    <xf numFmtId="0" fontId="12" fillId="0" borderId="0" xfId="0" applyFont="1" applyBorder="1" applyAlignment="1">
      <alignment vertical="center"/>
    </xf>
    <xf numFmtId="0" fontId="12" fillId="0" borderId="0" xfId="0" applyFont="1" applyAlignment="1">
      <alignment vertical="center"/>
    </xf>
    <xf numFmtId="0" fontId="16" fillId="0" borderId="0" xfId="0" applyFont="1" applyBorder="1" applyAlignment="1">
      <alignment vertical="top"/>
    </xf>
    <xf numFmtId="0" fontId="6" fillId="0" borderId="0" xfId="0" applyFont="1" applyAlignment="1" applyProtection="1">
      <alignment vertical="center"/>
    </xf>
    <xf numFmtId="0" fontId="6" fillId="0" borderId="0" xfId="0" applyFont="1" applyBorder="1" applyAlignment="1">
      <alignment horizontal="center" vertical="center"/>
    </xf>
    <xf numFmtId="0" fontId="6" fillId="0" borderId="0" xfId="0" applyFont="1" applyAlignment="1" applyProtection="1">
      <alignment horizontal="center" vertical="center"/>
    </xf>
    <xf numFmtId="2" fontId="2" fillId="0" borderId="9" xfId="0" applyNumberFormat="1" applyFont="1" applyBorder="1" applyAlignment="1" applyProtection="1">
      <alignment horizontal="center" vertical="center"/>
    </xf>
    <xf numFmtId="165" fontId="17" fillId="0" borderId="9" xfId="0" applyNumberFormat="1" applyFont="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0" fillId="0" borderId="0" xfId="0" applyFont="1" applyBorder="1" applyAlignment="1">
      <alignment horizontal="left" vertical="center"/>
    </xf>
    <xf numFmtId="2" fontId="22" fillId="0" borderId="0" xfId="0" applyNumberFormat="1" applyFont="1" applyBorder="1" applyAlignment="1">
      <alignment horizontal="center" vertical="center"/>
    </xf>
    <xf numFmtId="2" fontId="22" fillId="0" borderId="0" xfId="0" applyNumberFormat="1" applyFont="1" applyBorder="1" applyAlignment="1">
      <alignment horizontal="center" vertical="center" wrapText="1"/>
    </xf>
    <xf numFmtId="0" fontId="22" fillId="0" borderId="0" xfId="0" applyFont="1" applyBorder="1" applyAlignment="1">
      <alignment vertical="center"/>
    </xf>
    <xf numFmtId="0" fontId="30" fillId="0" borderId="0" xfId="0" applyFont="1" applyBorder="1" applyAlignment="1">
      <alignment vertical="center"/>
    </xf>
    <xf numFmtId="0" fontId="22" fillId="0" borderId="0" xfId="0" applyFont="1" applyBorder="1" applyAlignment="1">
      <alignment horizontal="center" vertical="center"/>
    </xf>
    <xf numFmtId="2" fontId="22" fillId="0" borderId="28" xfId="0" applyNumberFormat="1" applyFont="1" applyBorder="1" applyAlignment="1">
      <alignment horizontal="center" vertical="center"/>
    </xf>
    <xf numFmtId="2" fontId="22" fillId="0" borderId="11" xfId="0" applyNumberFormat="1" applyFont="1" applyBorder="1" applyAlignment="1">
      <alignment horizontal="center" vertical="center"/>
    </xf>
    <xf numFmtId="2" fontId="22" fillId="0" borderId="29" xfId="0" applyNumberFormat="1" applyFont="1" applyBorder="1" applyAlignment="1">
      <alignment horizontal="center" vertical="center"/>
    </xf>
    <xf numFmtId="0" fontId="22" fillId="0" borderId="0" xfId="0" applyFont="1" applyBorder="1" applyAlignment="1">
      <alignment vertical="center" wrapText="1"/>
    </xf>
    <xf numFmtId="0" fontId="30" fillId="0" borderId="0" xfId="0" applyFont="1" applyFill="1" applyBorder="1" applyAlignment="1">
      <alignment vertical="center"/>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46" xfId="0" applyFont="1" applyBorder="1" applyAlignment="1">
      <alignment vertical="center"/>
    </xf>
    <xf numFmtId="0" fontId="22" fillId="0" borderId="48" xfId="0" applyFont="1" applyBorder="1" applyAlignment="1">
      <alignment vertical="center"/>
    </xf>
    <xf numFmtId="0" fontId="12" fillId="0" borderId="0" xfId="0" applyFont="1" applyBorder="1"/>
    <xf numFmtId="2" fontId="22" fillId="0" borderId="64" xfId="0" applyNumberFormat="1" applyFont="1" applyBorder="1" applyAlignment="1">
      <alignment horizontal="center" vertical="center"/>
    </xf>
    <xf numFmtId="0" fontId="22" fillId="0" borderId="9" xfId="0" applyFont="1" applyBorder="1" applyAlignment="1">
      <alignment horizontal="center" vertical="center"/>
    </xf>
    <xf numFmtId="2" fontId="22" fillId="0" borderId="9" xfId="0" applyNumberFormat="1" applyFont="1" applyBorder="1" applyAlignment="1">
      <alignment horizontal="center" vertical="center"/>
    </xf>
    <xf numFmtId="0" fontId="22" fillId="0" borderId="53" xfId="0" applyFont="1" applyBorder="1" applyAlignment="1">
      <alignment horizontal="center" vertical="center" wrapText="1"/>
    </xf>
    <xf numFmtId="2" fontId="22" fillId="0" borderId="32" xfId="0" applyNumberFormat="1" applyFont="1" applyBorder="1" applyAlignment="1">
      <alignment horizontal="center" vertical="center"/>
    </xf>
    <xf numFmtId="2" fontId="22" fillId="0" borderId="10" xfId="0" applyNumberFormat="1" applyFont="1" applyBorder="1" applyAlignment="1">
      <alignment horizontal="center" vertical="center"/>
    </xf>
    <xf numFmtId="2" fontId="22" fillId="0" borderId="31" xfId="0" applyNumberFormat="1" applyFont="1" applyBorder="1" applyAlignment="1">
      <alignment horizontal="center" vertical="center"/>
    </xf>
    <xf numFmtId="2" fontId="22" fillId="0" borderId="33" xfId="0" applyNumberFormat="1" applyFont="1" applyBorder="1" applyAlignment="1">
      <alignment horizontal="center" vertical="center"/>
    </xf>
    <xf numFmtId="0" fontId="22" fillId="0" borderId="0" xfId="0" applyFont="1" applyBorder="1" applyAlignment="1">
      <alignment horizontal="left" vertical="center" wrapText="1" indent="1"/>
    </xf>
    <xf numFmtId="0" fontId="22" fillId="0" borderId="0" xfId="0" applyFont="1" applyBorder="1" applyAlignment="1">
      <alignment horizontal="center" vertical="center" wrapText="1"/>
    </xf>
    <xf numFmtId="0" fontId="22" fillId="0" borderId="0" xfId="0" applyFont="1" applyFill="1" applyBorder="1" applyAlignment="1">
      <alignment horizontal="left" vertical="center" indent="1"/>
    </xf>
    <xf numFmtId="0" fontId="22" fillId="0" borderId="63" xfId="0" applyFont="1" applyFill="1" applyBorder="1" applyAlignment="1">
      <alignment horizontal="left" vertical="center" wrapText="1" indent="1"/>
    </xf>
    <xf numFmtId="0" fontId="30" fillId="0" borderId="57" xfId="0" applyFont="1" applyFill="1" applyBorder="1" applyAlignment="1">
      <alignment vertical="center"/>
    </xf>
    <xf numFmtId="0" fontId="30" fillId="0" borderId="58" xfId="0" applyFont="1" applyBorder="1" applyAlignment="1">
      <alignment vertical="center"/>
    </xf>
    <xf numFmtId="0" fontId="30" fillId="0" borderId="55" xfId="0" applyFont="1" applyBorder="1" applyAlignment="1">
      <alignment vertical="center"/>
    </xf>
    <xf numFmtId="0" fontId="30" fillId="0" borderId="57" xfId="0" applyFont="1" applyBorder="1" applyAlignment="1">
      <alignment vertical="center"/>
    </xf>
    <xf numFmtId="0" fontId="30" fillId="0" borderId="60" xfId="0" applyFont="1" applyBorder="1" applyAlignment="1">
      <alignment vertical="center"/>
    </xf>
    <xf numFmtId="0" fontId="22" fillId="0" borderId="31" xfId="0" applyFont="1" applyBorder="1" applyAlignment="1">
      <alignment horizontal="center" vertical="center"/>
    </xf>
    <xf numFmtId="0" fontId="22" fillId="0" borderId="10" xfId="0" applyFont="1" applyBorder="1" applyAlignment="1">
      <alignment horizontal="center" vertical="center"/>
    </xf>
    <xf numFmtId="0" fontId="30" fillId="0" borderId="70" xfId="0" applyFont="1" applyBorder="1" applyAlignment="1">
      <alignment vertical="center"/>
    </xf>
    <xf numFmtId="0" fontId="28" fillId="0" borderId="0" xfId="0" applyFont="1" applyFill="1" applyBorder="1" applyAlignment="1">
      <alignment horizontal="left" vertical="center"/>
    </xf>
    <xf numFmtId="0" fontId="30" fillId="0" borderId="55" xfId="0" applyFont="1" applyFill="1" applyBorder="1" applyAlignment="1">
      <alignment vertical="center"/>
    </xf>
    <xf numFmtId="0" fontId="28" fillId="0" borderId="63" xfId="0" applyFont="1" applyFill="1" applyBorder="1" applyAlignment="1">
      <alignment horizontal="left" vertical="center"/>
    </xf>
    <xf numFmtId="0" fontId="30" fillId="0" borderId="71" xfId="0" applyFont="1" applyBorder="1" applyAlignment="1">
      <alignment vertical="center"/>
    </xf>
    <xf numFmtId="0" fontId="30" fillId="0" borderId="59" xfId="0" applyFont="1" applyBorder="1" applyAlignment="1">
      <alignment vertical="center"/>
    </xf>
    <xf numFmtId="0" fontId="30" fillId="0" borderId="56" xfId="0" applyFont="1" applyBorder="1" applyAlignment="1">
      <alignment vertical="center"/>
    </xf>
    <xf numFmtId="0" fontId="30" fillId="0" borderId="69" xfId="0" applyFont="1" applyBorder="1" applyAlignment="1">
      <alignment vertical="center"/>
    </xf>
    <xf numFmtId="0" fontId="30" fillId="0" borderId="0" xfId="0" applyFont="1" applyBorder="1" applyAlignment="1">
      <alignment horizontal="left" vertical="center" indent="1"/>
    </xf>
    <xf numFmtId="0" fontId="30" fillId="0" borderId="0" xfId="0" applyFont="1" applyBorder="1" applyAlignment="1">
      <alignment horizontal="left" vertical="center"/>
    </xf>
    <xf numFmtId="0" fontId="30" fillId="0" borderId="60" xfId="0" applyFont="1" applyFill="1" applyBorder="1" applyAlignment="1">
      <alignment vertical="center"/>
    </xf>
    <xf numFmtId="164" fontId="30" fillId="0" borderId="9" xfId="0" applyNumberFormat="1"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2" fontId="22" fillId="0" borderId="9" xfId="0" applyNumberFormat="1" applyFont="1" applyBorder="1" applyAlignment="1">
      <alignment horizontal="center" vertical="center"/>
    </xf>
    <xf numFmtId="2" fontId="22" fillId="0" borderId="31" xfId="0" applyNumberFormat="1" applyFont="1" applyBorder="1" applyAlignment="1">
      <alignment horizontal="center" vertical="center"/>
    </xf>
    <xf numFmtId="0" fontId="30" fillId="0" borderId="63" xfId="0" applyFont="1" applyFill="1" applyBorder="1" applyAlignment="1">
      <alignment vertical="center"/>
    </xf>
    <xf numFmtId="0" fontId="26" fillId="0" borderId="14" xfId="0" applyFont="1" applyBorder="1" applyAlignment="1">
      <alignment horizontal="center" vertical="center" wrapText="1"/>
    </xf>
    <xf numFmtId="2" fontId="24" fillId="0" borderId="17" xfId="0" applyNumberFormat="1" applyFont="1" applyBorder="1" applyAlignment="1">
      <alignment horizontal="center" vertical="center" wrapText="1"/>
    </xf>
    <xf numFmtId="2" fontId="24" fillId="0" borderId="20" xfId="0" applyNumberFormat="1" applyFont="1" applyBorder="1" applyAlignment="1">
      <alignment horizontal="center"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64" xfId="0" applyFont="1" applyBorder="1" applyAlignment="1">
      <alignment horizontal="center" vertical="center" wrapText="1"/>
    </xf>
    <xf numFmtId="0" fontId="22" fillId="0" borderId="9" xfId="0" applyFont="1" applyBorder="1" applyAlignment="1">
      <alignment horizontal="left" vertical="center" indent="1"/>
    </xf>
    <xf numFmtId="0" fontId="22" fillId="0" borderId="10" xfId="0" applyFont="1" applyBorder="1" applyAlignment="1">
      <alignment horizontal="left" vertical="center" indent="1"/>
    </xf>
    <xf numFmtId="2" fontId="22" fillId="2" borderId="10" xfId="0" applyNumberFormat="1" applyFont="1" applyFill="1" applyBorder="1" applyAlignment="1">
      <alignment horizontal="center" vertical="center"/>
    </xf>
    <xf numFmtId="2" fontId="22" fillId="2" borderId="33" xfId="0" applyNumberFormat="1" applyFont="1" applyFill="1" applyBorder="1" applyAlignment="1">
      <alignment horizontal="center" vertical="center"/>
    </xf>
    <xf numFmtId="2" fontId="22" fillId="2" borderId="32" xfId="0" applyNumberFormat="1" applyFont="1" applyFill="1" applyBorder="1" applyAlignment="1">
      <alignment horizontal="center" vertical="center"/>
    </xf>
    <xf numFmtId="0" fontId="30" fillId="4" borderId="0" xfId="0" applyFont="1" applyFill="1" applyBorder="1" applyAlignment="1">
      <alignment vertical="center"/>
    </xf>
    <xf numFmtId="1"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32" fillId="0" borderId="0" xfId="0" applyFont="1" applyBorder="1" applyAlignment="1">
      <alignment horizontal="left" vertical="center" indent="1"/>
    </xf>
    <xf numFmtId="0" fontId="34" fillId="0" borderId="0" xfId="0" applyFont="1" applyFill="1" applyBorder="1" applyAlignment="1">
      <alignment horizontal="center" vertical="center"/>
    </xf>
    <xf numFmtId="0" fontId="30" fillId="0" borderId="0" xfId="0" applyFont="1" applyBorder="1" applyAlignment="1">
      <alignment horizontal="center" vertical="center"/>
    </xf>
    <xf numFmtId="2" fontId="30" fillId="0" borderId="0" xfId="0" applyNumberFormat="1" applyFont="1" applyBorder="1" applyAlignment="1">
      <alignment horizontal="center" vertical="center"/>
    </xf>
    <xf numFmtId="164" fontId="30" fillId="0" borderId="0" xfId="0" applyNumberFormat="1" applyFont="1" applyBorder="1" applyAlignment="1">
      <alignment horizontal="center" vertical="center"/>
    </xf>
    <xf numFmtId="0" fontId="22" fillId="0" borderId="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30" fillId="0" borderId="28" xfId="0" applyFont="1" applyBorder="1" applyAlignment="1">
      <alignment horizontal="center" vertical="center"/>
    </xf>
    <xf numFmtId="0" fontId="30" fillId="0" borderId="30"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2" xfId="0" applyFont="1" applyFill="1" applyBorder="1" applyAlignment="1">
      <alignment horizontal="center" vertical="center"/>
    </xf>
    <xf numFmtId="0" fontId="32" fillId="0" borderId="0" xfId="0" applyFont="1" applyBorder="1" applyAlignment="1">
      <alignment vertical="center"/>
    </xf>
    <xf numFmtId="2" fontId="34"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165" fontId="34" fillId="0" borderId="0"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0" fontId="30" fillId="0" borderId="11"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0" xfId="0" applyFont="1" applyBorder="1" applyAlignment="1">
      <alignment horizontal="left" vertical="center" wrapText="1" indent="1"/>
    </xf>
    <xf numFmtId="0" fontId="34" fillId="0" borderId="0" xfId="0" applyFont="1" applyBorder="1" applyAlignment="1">
      <alignment horizontal="center" vertical="center"/>
    </xf>
    <xf numFmtId="9" fontId="34" fillId="0" borderId="0" xfId="0" applyNumberFormat="1" applyFont="1" applyBorder="1" applyAlignment="1">
      <alignment horizontal="center" vertical="center"/>
    </xf>
    <xf numFmtId="164" fontId="34" fillId="0" borderId="0" xfId="0" applyNumberFormat="1"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6" fillId="0" borderId="9" xfId="0" applyFont="1" applyFill="1" applyBorder="1" applyAlignment="1" applyProtection="1">
      <alignment horizontal="center" vertical="center" wrapText="1"/>
    </xf>
    <xf numFmtId="1" fontId="6" fillId="0" borderId="9" xfId="0" applyNumberFormat="1" applyFont="1" applyFill="1" applyBorder="1" applyAlignment="1" applyProtection="1">
      <alignment horizontal="center" vertical="center"/>
    </xf>
    <xf numFmtId="0" fontId="22" fillId="0" borderId="0" xfId="0" applyFont="1" applyBorder="1" applyAlignment="1">
      <alignment horizontal="left" vertical="center" wrapText="1" indent="2"/>
    </xf>
    <xf numFmtId="0" fontId="30" fillId="0" borderId="9" xfId="0" applyFont="1" applyBorder="1" applyAlignment="1">
      <alignment horizontal="center" vertical="center"/>
    </xf>
    <xf numFmtId="0" fontId="30" fillId="0" borderId="0" xfId="0" applyFont="1" applyBorder="1" applyAlignment="1">
      <alignment horizontal="left" vertical="center" wrapText="1" indent="1"/>
    </xf>
    <xf numFmtId="2" fontId="22" fillId="0" borderId="31" xfId="0" applyNumberFormat="1" applyFont="1" applyBorder="1" applyAlignment="1">
      <alignment horizontal="center" vertical="center"/>
    </xf>
    <xf numFmtId="2" fontId="22" fillId="0" borderId="33" xfId="0" applyNumberFormat="1" applyFont="1" applyBorder="1" applyAlignment="1">
      <alignment horizontal="center" vertical="center"/>
    </xf>
    <xf numFmtId="0" fontId="30" fillId="0" borderId="0" xfId="0" applyFont="1" applyBorder="1" applyAlignment="1">
      <alignment vertical="center" wrapTex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Border="1" applyAlignment="1">
      <alignment horizontal="left" vertical="center"/>
    </xf>
    <xf numFmtId="0" fontId="42" fillId="0" borderId="0" xfId="0" applyFont="1" applyBorder="1" applyAlignment="1">
      <alignment vertical="center" wrapText="1"/>
    </xf>
    <xf numFmtId="0" fontId="34" fillId="4" borderId="5" xfId="0" applyFont="1" applyFill="1" applyBorder="1" applyAlignment="1">
      <alignment horizontal="center" vertical="center"/>
    </xf>
    <xf numFmtId="0" fontId="35" fillId="0" borderId="0" xfId="0" applyFont="1" applyFill="1" applyBorder="1" applyAlignment="1">
      <alignment vertical="center" wrapText="1"/>
    </xf>
    <xf numFmtId="0" fontId="34" fillId="4" borderId="0" xfId="0" applyFont="1" applyFill="1" applyBorder="1" applyAlignment="1">
      <alignment horizontal="center" vertical="center" wrapText="1"/>
    </xf>
    <xf numFmtId="0" fontId="34" fillId="4" borderId="0" xfId="0" applyFont="1" applyFill="1" applyBorder="1" applyAlignment="1">
      <alignment horizontal="center" vertical="center"/>
    </xf>
    <xf numFmtId="2" fontId="34" fillId="4" borderId="0" xfId="0" applyNumberFormat="1" applyFont="1" applyFill="1" applyBorder="1" applyAlignment="1">
      <alignment horizontal="center" vertical="center"/>
    </xf>
    <xf numFmtId="0" fontId="22" fillId="4" borderId="0" xfId="0" applyFont="1" applyFill="1" applyBorder="1" applyAlignment="1">
      <alignment vertical="center" wrapText="1"/>
    </xf>
    <xf numFmtId="0" fontId="35" fillId="4" borderId="0" xfId="0" applyFont="1" applyFill="1" applyBorder="1" applyAlignment="1">
      <alignment horizontal="center" vertical="center"/>
    </xf>
    <xf numFmtId="0" fontId="28" fillId="4" borderId="0" xfId="0" applyFont="1" applyFill="1" applyBorder="1" applyAlignment="1">
      <alignment vertical="center"/>
    </xf>
    <xf numFmtId="0" fontId="6" fillId="4" borderId="0" xfId="0" applyFont="1" applyFill="1" applyBorder="1" applyAlignment="1" applyProtection="1">
      <alignment horizontal="center" vertical="center" wrapText="1"/>
    </xf>
    <xf numFmtId="2" fontId="2" fillId="0" borderId="9" xfId="0" applyNumberFormat="1" applyFont="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5" fillId="4" borderId="40" xfId="0" applyFont="1" applyFill="1" applyBorder="1" applyAlignment="1">
      <alignment horizontal="center" vertical="center"/>
    </xf>
    <xf numFmtId="2" fontId="34" fillId="4" borderId="40" xfId="0" applyNumberFormat="1" applyFont="1" applyFill="1" applyBorder="1" applyAlignment="1">
      <alignment horizontal="center" vertical="center"/>
    </xf>
    <xf numFmtId="2" fontId="34" fillId="4" borderId="77" xfId="0" applyNumberFormat="1" applyFont="1" applyFill="1" applyBorder="1" applyAlignment="1">
      <alignment horizontal="center" vertical="center"/>
    </xf>
    <xf numFmtId="0" fontId="35" fillId="4" borderId="3"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6" xfId="0" applyFont="1" applyFill="1" applyBorder="1" applyAlignment="1">
      <alignment vertical="center"/>
    </xf>
    <xf numFmtId="2" fontId="34" fillId="4" borderId="5" xfId="0" applyNumberFormat="1" applyFont="1" applyFill="1" applyBorder="1" applyAlignment="1">
      <alignment horizontal="center" vertical="center"/>
    </xf>
    <xf numFmtId="0" fontId="34" fillId="4" borderId="7" xfId="0" applyFont="1" applyFill="1" applyBorder="1" applyAlignment="1">
      <alignment vertical="center"/>
    </xf>
    <xf numFmtId="0" fontId="35" fillId="4" borderId="1" xfId="0" applyFont="1" applyFill="1" applyBorder="1" applyAlignment="1">
      <alignment horizontal="center" vertical="center"/>
    </xf>
    <xf numFmtId="2" fontId="34" fillId="4" borderId="1" xfId="0" applyNumberFormat="1" applyFont="1" applyFill="1" applyBorder="1" applyAlignment="1">
      <alignment horizontal="center" vertical="center"/>
    </xf>
    <xf numFmtId="2" fontId="34" fillId="4" borderId="8" xfId="0" applyNumberFormat="1" applyFont="1" applyFill="1" applyBorder="1" applyAlignment="1">
      <alignment horizontal="center" vertical="center"/>
    </xf>
    <xf numFmtId="0" fontId="35" fillId="4" borderId="4"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2" xfId="0" applyFont="1" applyFill="1" applyBorder="1" applyAlignment="1">
      <alignment horizontal="center" vertical="center" wrapText="1"/>
    </xf>
    <xf numFmtId="0" fontId="35" fillId="4" borderId="76" xfId="0" applyFont="1" applyFill="1" applyBorder="1" applyAlignment="1">
      <alignment horizontal="center" vertical="center"/>
    </xf>
    <xf numFmtId="0" fontId="28" fillId="0" borderId="0" xfId="0" applyFont="1" applyFill="1" applyBorder="1" applyAlignment="1">
      <alignment vertical="center"/>
    </xf>
    <xf numFmtId="0" fontId="32" fillId="0" borderId="74" xfId="0" applyFont="1" applyFill="1" applyBorder="1" applyAlignment="1">
      <alignment vertical="center"/>
    </xf>
    <xf numFmtId="0" fontId="30" fillId="0" borderId="30" xfId="0" applyFont="1" applyBorder="1" applyAlignment="1">
      <alignment horizontal="center" vertical="center"/>
    </xf>
    <xf numFmtId="0" fontId="30" fillId="0" borderId="32" xfId="0" applyFont="1" applyBorder="1" applyAlignment="1">
      <alignment horizontal="center" vertical="center"/>
    </xf>
    <xf numFmtId="0" fontId="30" fillId="0" borderId="10" xfId="0" applyFont="1" applyBorder="1" applyAlignment="1">
      <alignment horizontal="center" vertical="center"/>
    </xf>
    <xf numFmtId="2" fontId="30" fillId="0" borderId="10" xfId="0" applyNumberFormat="1" applyFont="1" applyBorder="1" applyAlignment="1">
      <alignment horizontal="center" vertical="center"/>
    </xf>
    <xf numFmtId="164" fontId="30" fillId="0" borderId="10" xfId="0" applyNumberFormat="1" applyFont="1" applyBorder="1" applyAlignment="1">
      <alignment horizontal="center" vertical="center"/>
    </xf>
    <xf numFmtId="0" fontId="24" fillId="0" borderId="16" xfId="0" applyFont="1" applyBorder="1" applyAlignment="1">
      <alignment vertical="center" wrapText="1"/>
    </xf>
    <xf numFmtId="0" fontId="24" fillId="0" borderId="19" xfId="0" applyFont="1" applyBorder="1" applyAlignment="1">
      <alignment vertical="center" wrapText="1"/>
    </xf>
    <xf numFmtId="0" fontId="24" fillId="0" borderId="16" xfId="0" applyFont="1" applyBorder="1" applyAlignment="1">
      <alignment vertical="center"/>
    </xf>
    <xf numFmtId="0" fontId="24" fillId="0" borderId="15" xfId="0" applyFont="1" applyBorder="1" applyAlignment="1">
      <alignment horizontal="left" vertical="center" indent="1"/>
    </xf>
    <xf numFmtId="0" fontId="24" fillId="0" borderId="21" xfId="0" applyFont="1" applyBorder="1" applyAlignment="1">
      <alignment horizontal="left" vertical="center" indent="1"/>
    </xf>
    <xf numFmtId="0" fontId="22" fillId="0" borderId="0" xfId="0" applyFont="1" applyBorder="1" applyAlignment="1">
      <alignment horizontal="left" vertical="top" wrapText="1"/>
    </xf>
    <xf numFmtId="0" fontId="45" fillId="0" borderId="0" xfId="0" applyFont="1" applyBorder="1" applyAlignment="1">
      <alignment vertical="center"/>
    </xf>
    <xf numFmtId="0" fontId="2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2" fontId="35" fillId="4" borderId="0" xfId="0" applyNumberFormat="1" applyFont="1" applyFill="1" applyBorder="1" applyAlignment="1">
      <alignment horizontal="center" vertical="center" wrapText="1"/>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20" fillId="4" borderId="0" xfId="0" applyFont="1" applyFill="1" applyBorder="1" applyAlignment="1" applyProtection="1">
      <alignment horizontal="left" vertical="center" wrapText="1"/>
    </xf>
    <xf numFmtId="0" fontId="20"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9"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2" fontId="14"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2" fontId="5" fillId="0" borderId="0" xfId="0" applyNumberFormat="1" applyFont="1" applyFill="1" applyAlignment="1">
      <alignment vertical="center"/>
    </xf>
    <xf numFmtId="2" fontId="12" fillId="0" borderId="0" xfId="0" applyNumberFormat="1" applyFont="1" applyFill="1" applyBorder="1" applyAlignment="1" applyProtection="1">
      <alignment horizontal="center" vertical="center"/>
      <protection locked="0"/>
    </xf>
    <xf numFmtId="165" fontId="5" fillId="0" borderId="0" xfId="0" applyNumberFormat="1"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4" borderId="0" xfId="0" applyFont="1" applyFill="1" applyBorder="1" applyAlignment="1" applyProtection="1">
      <alignment horizontal="left" vertical="center" indent="1"/>
      <protection locked="0"/>
    </xf>
    <xf numFmtId="0" fontId="6" fillId="4" borderId="0" xfId="0" applyFont="1" applyFill="1" applyAlignment="1">
      <alignment horizontal="left" vertical="center" indent="1"/>
    </xf>
    <xf numFmtId="0" fontId="6"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indent="1"/>
    </xf>
    <xf numFmtId="0" fontId="3" fillId="0" borderId="0" xfId="0" applyFont="1" applyFill="1" applyBorder="1" applyAlignment="1">
      <alignment vertical="center"/>
    </xf>
    <xf numFmtId="0" fontId="6" fillId="0" borderId="0" xfId="0" applyFont="1" applyBorder="1" applyAlignment="1" applyProtection="1">
      <alignment horizontal="center" vertical="center"/>
    </xf>
    <xf numFmtId="0" fontId="49" fillId="0" borderId="9" xfId="0" applyFont="1" applyFill="1" applyBorder="1" applyAlignment="1" applyProtection="1">
      <alignment horizontal="center" vertical="center" wrapText="1"/>
    </xf>
    <xf numFmtId="0" fontId="22" fillId="4" borderId="9" xfId="0" applyFont="1" applyFill="1" applyBorder="1" applyAlignment="1">
      <alignment horizontal="left" vertical="center" indent="1"/>
    </xf>
    <xf numFmtId="0" fontId="22" fillId="4" borderId="10" xfId="0" applyFont="1" applyFill="1" applyBorder="1" applyAlignment="1">
      <alignment horizontal="left" vertical="center" indent="1"/>
    </xf>
    <xf numFmtId="0" fontId="34" fillId="4" borderId="13"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34" fillId="4" borderId="19" xfId="0" applyFont="1" applyFill="1" applyBorder="1" applyAlignment="1">
      <alignment horizontal="left" vertical="center" wrapText="1" indent="1"/>
    </xf>
    <xf numFmtId="2" fontId="22" fillId="2" borderId="9" xfId="0" applyNumberFormat="1" applyFont="1" applyFill="1" applyBorder="1" applyAlignment="1">
      <alignment horizontal="center" vertical="center"/>
    </xf>
    <xf numFmtId="2" fontId="22" fillId="2" borderId="31" xfId="0" applyNumberFormat="1" applyFont="1" applyFill="1" applyBorder="1" applyAlignment="1">
      <alignment horizontal="center" vertical="center"/>
    </xf>
    <xf numFmtId="0" fontId="22" fillId="4" borderId="34" xfId="0" applyFont="1" applyFill="1" applyBorder="1" applyAlignment="1">
      <alignment horizontal="left" vertical="center" indent="1"/>
    </xf>
    <xf numFmtId="0" fontId="5"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indent="1"/>
    </xf>
    <xf numFmtId="0" fontId="6" fillId="4" borderId="0" xfId="0" applyFont="1" applyFill="1" applyBorder="1" applyAlignment="1" applyProtection="1">
      <alignment horizontal="left" vertical="center" indent="1"/>
    </xf>
    <xf numFmtId="0" fontId="9" fillId="4" borderId="2" xfId="0" applyFont="1" applyFill="1" applyBorder="1" applyAlignment="1">
      <alignment vertical="center"/>
    </xf>
    <xf numFmtId="0" fontId="9" fillId="4" borderId="3" xfId="0" applyFont="1" applyFill="1" applyBorder="1" applyAlignment="1">
      <alignment horizontal="left" vertical="center"/>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pplyProtection="1">
      <alignment horizontal="left" vertical="center" wrapText="1"/>
    </xf>
    <xf numFmtId="0" fontId="20" fillId="4" borderId="5" xfId="0" applyFont="1" applyFill="1" applyBorder="1" applyAlignment="1" applyProtection="1">
      <alignment horizontal="left" vertical="center"/>
    </xf>
    <xf numFmtId="0" fontId="6" fillId="4" borderId="6" xfId="0" applyFont="1" applyFill="1" applyBorder="1" applyAlignment="1">
      <alignment vertical="center"/>
    </xf>
    <xf numFmtId="0" fontId="6" fillId="4" borderId="6" xfId="0" applyFont="1" applyFill="1" applyBorder="1" applyAlignment="1" applyProtection="1">
      <alignment vertical="center"/>
      <protection locked="0"/>
    </xf>
    <xf numFmtId="0" fontId="20" fillId="4" borderId="5" xfId="0" applyFont="1" applyFill="1" applyBorder="1" applyAlignment="1" applyProtection="1">
      <alignment horizontal="left" vertical="center" wrapText="1"/>
    </xf>
    <xf numFmtId="0" fontId="6" fillId="4" borderId="7"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8" fillId="0" borderId="0"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22" fillId="0" borderId="0" xfId="0" applyFont="1" applyBorder="1" applyAlignment="1">
      <alignment horizontal="left" vertical="center" indent="2"/>
    </xf>
    <xf numFmtId="0" fontId="30" fillId="0" borderId="6" xfId="0" applyFont="1" applyBorder="1" applyAlignment="1">
      <alignment horizontal="center" vertical="center"/>
    </xf>
    <xf numFmtId="0" fontId="30" fillId="0" borderId="5" xfId="0" applyFont="1" applyBorder="1" applyAlignment="1">
      <alignment horizontal="center" vertical="center"/>
    </xf>
    <xf numFmtId="0" fontId="52" fillId="0" borderId="0" xfId="0" applyFont="1" applyFill="1" applyBorder="1" applyAlignment="1">
      <alignment horizontal="center" vertical="center"/>
    </xf>
    <xf numFmtId="164" fontId="52"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0" fontId="52" fillId="0" borderId="0" xfId="0" applyFont="1" applyFill="1" applyBorder="1" applyAlignment="1">
      <alignment horizontal="center" vertical="center" wrapText="1"/>
    </xf>
    <xf numFmtId="165" fontId="34" fillId="0" borderId="0" xfId="0" applyNumberFormat="1" applyFont="1" applyFill="1" applyBorder="1" applyAlignment="1">
      <alignment horizontal="center" vertical="center" wrapText="1"/>
    </xf>
    <xf numFmtId="164" fontId="34" fillId="0" borderId="5" xfId="0" applyNumberFormat="1" applyFont="1" applyFill="1" applyBorder="1" applyAlignment="1">
      <alignment horizontal="center" vertical="center"/>
    </xf>
    <xf numFmtId="164" fontId="34" fillId="0" borderId="1" xfId="0" applyNumberFormat="1" applyFont="1" applyFill="1" applyBorder="1" applyAlignment="1">
      <alignment horizontal="center" vertical="center"/>
    </xf>
    <xf numFmtId="164" fontId="34" fillId="0" borderId="8" xfId="0" applyNumberFormat="1" applyFont="1" applyFill="1" applyBorder="1" applyAlignment="1">
      <alignment horizontal="center" vertical="center"/>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165" fontId="34" fillId="0" borderId="1" xfId="0" applyNumberFormat="1" applyFont="1" applyFill="1" applyBorder="1" applyAlignment="1">
      <alignment horizontal="center" vertical="center"/>
    </xf>
    <xf numFmtId="0" fontId="34" fillId="0" borderId="23" xfId="0" applyFont="1" applyFill="1" applyBorder="1" applyAlignment="1">
      <alignment horizontal="center" vertical="center"/>
    </xf>
    <xf numFmtId="164" fontId="34" fillId="0" borderId="23" xfId="0" applyNumberFormat="1" applyFont="1" applyFill="1" applyBorder="1" applyAlignment="1">
      <alignment horizontal="center" vertical="center"/>
    </xf>
    <xf numFmtId="165" fontId="34" fillId="0" borderId="23" xfId="0" applyNumberFormat="1" applyFont="1" applyFill="1" applyBorder="1" applyAlignment="1">
      <alignment horizontal="center" vertical="center"/>
    </xf>
    <xf numFmtId="0" fontId="34" fillId="5" borderId="22" xfId="0" applyFont="1" applyFill="1" applyBorder="1" applyAlignment="1">
      <alignment horizontal="center" vertical="center"/>
    </xf>
    <xf numFmtId="164" fontId="34" fillId="5" borderId="22" xfId="0" applyNumberFormat="1"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79" xfId="0" applyFont="1" applyFill="1" applyBorder="1" applyAlignment="1">
      <alignment horizontal="center" vertical="center"/>
    </xf>
    <xf numFmtId="0" fontId="28" fillId="5" borderId="80" xfId="0" applyFont="1" applyFill="1" applyBorder="1" applyAlignment="1">
      <alignment horizontal="center" vertical="center"/>
    </xf>
    <xf numFmtId="0" fontId="28" fillId="0" borderId="4" xfId="0" applyFont="1" applyFill="1" applyBorder="1" applyAlignment="1">
      <alignment horizontal="center" vertical="center"/>
    </xf>
    <xf numFmtId="0" fontId="34" fillId="0" borderId="5" xfId="0" applyFont="1" applyFill="1" applyBorder="1" applyAlignment="1">
      <alignment horizontal="center" vertical="center"/>
    </xf>
    <xf numFmtId="165" fontId="34" fillId="0" borderId="81" xfId="0" applyNumberFormat="1" applyFont="1" applyFill="1" applyBorder="1" applyAlignment="1">
      <alignment horizontal="center" vertical="center"/>
    </xf>
    <xf numFmtId="164" fontId="34" fillId="5" borderId="82" xfId="0" applyNumberFormat="1" applyFont="1" applyFill="1" applyBorder="1" applyAlignment="1">
      <alignment horizontal="center" vertical="center"/>
    </xf>
    <xf numFmtId="164" fontId="34" fillId="0" borderId="81" xfId="0" applyNumberFormat="1" applyFont="1" applyFill="1" applyBorder="1" applyAlignment="1">
      <alignment horizontal="center" vertical="center"/>
    </xf>
    <xf numFmtId="0" fontId="32" fillId="6" borderId="0" xfId="0" applyFont="1" applyFill="1" applyBorder="1" applyAlignment="1">
      <alignment vertical="center"/>
    </xf>
    <xf numFmtId="0" fontId="30" fillId="6" borderId="0" xfId="0" applyFont="1" applyFill="1" applyBorder="1" applyAlignment="1">
      <alignment vertical="center"/>
    </xf>
    <xf numFmtId="0" fontId="32" fillId="7" borderId="0" xfId="0" applyFont="1" applyFill="1" applyBorder="1" applyAlignment="1">
      <alignment vertical="center"/>
    </xf>
    <xf numFmtId="0" fontId="30" fillId="7" borderId="0" xfId="0" applyFont="1" applyFill="1" applyBorder="1" applyAlignment="1">
      <alignment vertical="center"/>
    </xf>
    <xf numFmtId="0" fontId="32" fillId="8" borderId="0" xfId="0" applyFont="1" applyFill="1" applyBorder="1" applyAlignment="1">
      <alignment vertical="center"/>
    </xf>
    <xf numFmtId="0" fontId="30" fillId="8" borderId="0" xfId="0" applyFont="1" applyFill="1" applyBorder="1" applyAlignment="1">
      <alignment vertical="center"/>
    </xf>
    <xf numFmtId="2" fontId="30" fillId="0" borderId="6" xfId="0" applyNumberFormat="1" applyFont="1" applyFill="1" applyBorder="1" applyAlignment="1">
      <alignment horizontal="center" vertical="center"/>
    </xf>
    <xf numFmtId="2" fontId="30" fillId="0" borderId="5" xfId="0" applyNumberFormat="1" applyFont="1" applyFill="1" applyBorder="1" applyAlignment="1">
      <alignment horizontal="center" vertical="center"/>
    </xf>
    <xf numFmtId="2" fontId="30" fillId="0" borderId="7" xfId="0" applyNumberFormat="1" applyFont="1" applyFill="1" applyBorder="1" applyAlignment="1">
      <alignment horizontal="center" vertical="center"/>
    </xf>
    <xf numFmtId="2" fontId="30" fillId="0" borderId="1" xfId="0" applyNumberFormat="1" applyFont="1" applyFill="1" applyBorder="1" applyAlignment="1">
      <alignment horizontal="center" vertical="center"/>
    </xf>
    <xf numFmtId="2" fontId="30" fillId="0" borderId="8" xfId="0" applyNumberFormat="1" applyFont="1" applyFill="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2" fontId="30" fillId="0" borderId="22" xfId="0" applyNumberFormat="1" applyFont="1" applyFill="1" applyBorder="1" applyAlignment="1">
      <alignment horizontal="center" vertical="center"/>
    </xf>
    <xf numFmtId="2" fontId="30" fillId="0" borderId="23" xfId="0" applyNumberFormat="1" applyFont="1" applyFill="1" applyBorder="1" applyAlignment="1">
      <alignment horizontal="center" vertical="center"/>
    </xf>
    <xf numFmtId="2" fontId="30" fillId="0" borderId="82" xfId="0" applyNumberFormat="1" applyFont="1" applyFill="1" applyBorder="1" applyAlignment="1">
      <alignment horizontal="center" vertical="center"/>
    </xf>
    <xf numFmtId="2" fontId="30" fillId="0" borderId="81"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0" fontId="32" fillId="0" borderId="0" xfId="0" applyFont="1" applyBorder="1" applyAlignment="1">
      <alignment horizontal="center" vertical="center"/>
    </xf>
    <xf numFmtId="0" fontId="30" fillId="0" borderId="33" xfId="0" applyFont="1" applyBorder="1" applyAlignment="1">
      <alignment vertical="center"/>
    </xf>
    <xf numFmtId="0" fontId="30" fillId="0" borderId="68" xfId="0" applyFont="1" applyBorder="1" applyAlignment="1">
      <alignment horizontal="center" vertical="center"/>
    </xf>
    <xf numFmtId="0" fontId="30" fillId="0" borderId="34" xfId="0" applyFont="1" applyBorder="1" applyAlignment="1">
      <alignment horizontal="center" vertical="center"/>
    </xf>
    <xf numFmtId="164" fontId="30" fillId="0" borderId="34" xfId="0" applyNumberFormat="1" applyFont="1" applyBorder="1" applyAlignment="1">
      <alignment horizontal="center" vertical="center"/>
    </xf>
    <xf numFmtId="2" fontId="30" fillId="0" borderId="34" xfId="0" applyNumberFormat="1" applyFont="1" applyBorder="1" applyAlignment="1">
      <alignment horizontal="center" vertical="center"/>
    </xf>
    <xf numFmtId="2" fontId="30" fillId="0" borderId="9" xfId="0" applyNumberFormat="1" applyFont="1" applyBorder="1" applyAlignment="1">
      <alignment horizontal="center" vertical="center"/>
    </xf>
    <xf numFmtId="0" fontId="32" fillId="0" borderId="28" xfId="0" applyFont="1" applyBorder="1" applyAlignment="1">
      <alignment horizontal="center" vertical="center"/>
    </xf>
    <xf numFmtId="0" fontId="32" fillId="0" borderId="11" xfId="0" applyFont="1" applyBorder="1" applyAlignment="1">
      <alignment horizontal="center" vertical="center"/>
    </xf>
    <xf numFmtId="0" fontId="32" fillId="0" borderId="29" xfId="0" applyFont="1" applyBorder="1" applyAlignment="1">
      <alignment horizontal="center" vertical="center"/>
    </xf>
    <xf numFmtId="0" fontId="34" fillId="0" borderId="32" xfId="0" applyFont="1" applyBorder="1" applyAlignment="1">
      <alignment horizontal="center" vertical="center"/>
    </xf>
    <xf numFmtId="0" fontId="34" fillId="0" borderId="10" xfId="0" applyFont="1" applyBorder="1" applyAlignment="1">
      <alignment horizontal="center" vertical="center"/>
    </xf>
    <xf numFmtId="0" fontId="34" fillId="0" borderId="33" xfId="0" applyFont="1" applyBorder="1" applyAlignment="1">
      <alignment horizontal="center" vertical="center"/>
    </xf>
    <xf numFmtId="164" fontId="32" fillId="0" borderId="10" xfId="0" applyNumberFormat="1" applyFont="1" applyBorder="1" applyAlignment="1">
      <alignment horizontal="center" vertical="center"/>
    </xf>
    <xf numFmtId="164" fontId="32" fillId="0" borderId="9" xfId="0" applyNumberFormat="1" applyFont="1" applyBorder="1" applyAlignment="1">
      <alignment horizontal="center" vertical="center"/>
    </xf>
    <xf numFmtId="165" fontId="21" fillId="0" borderId="0" xfId="0" applyNumberFormat="1" applyFont="1" applyFill="1" applyBorder="1" applyAlignment="1">
      <alignment horizontal="center" vertical="center"/>
    </xf>
    <xf numFmtId="165" fontId="6" fillId="0" borderId="0"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1" fontId="52" fillId="0" borderId="0" xfId="0" applyNumberFormat="1" applyFont="1" applyFill="1" applyBorder="1" applyAlignment="1">
      <alignment horizontal="center" vertical="center"/>
    </xf>
    <xf numFmtId="0" fontId="52" fillId="0" borderId="0" xfId="0" applyFont="1" applyFill="1" applyBorder="1" applyAlignment="1">
      <alignment vertical="center"/>
    </xf>
    <xf numFmtId="0" fontId="55" fillId="0" borderId="0" xfId="0" applyFont="1" applyFill="1" applyBorder="1" applyAlignment="1">
      <alignment horizontal="center" vertical="center" wrapText="1"/>
    </xf>
    <xf numFmtId="0" fontId="32" fillId="4" borderId="0" xfId="0" applyFont="1" applyFill="1" applyBorder="1" applyAlignment="1">
      <alignment vertical="center"/>
    </xf>
    <xf numFmtId="164" fontId="34" fillId="9" borderId="0" xfId="0" applyNumberFormat="1" applyFont="1" applyFill="1" applyBorder="1" applyAlignment="1">
      <alignment horizontal="center" vertical="center"/>
    </xf>
    <xf numFmtId="164" fontId="34" fillId="9" borderId="23" xfId="0" applyNumberFormat="1" applyFont="1" applyFill="1" applyBorder="1" applyAlignment="1">
      <alignment horizontal="center" vertical="center"/>
    </xf>
    <xf numFmtId="2" fontId="30" fillId="0" borderId="9" xfId="0" applyNumberFormat="1" applyFont="1" applyFill="1" applyBorder="1" applyAlignment="1">
      <alignment horizontal="center" vertical="center"/>
    </xf>
    <xf numFmtId="2" fontId="30" fillId="0" borderId="31"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30" fillId="0" borderId="33"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vertical="center" wrapText="1"/>
    </xf>
    <xf numFmtId="0" fontId="20" fillId="4" borderId="0" xfId="0" applyFont="1" applyFill="1" applyBorder="1" applyAlignment="1" applyProtection="1">
      <alignment horizontal="left" vertical="center"/>
    </xf>
    <xf numFmtId="0" fontId="6" fillId="0" borderId="0" xfId="0" applyFont="1" applyFill="1" applyAlignment="1">
      <alignment horizontal="center" vertical="center"/>
    </xf>
    <xf numFmtId="0" fontId="19"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center" vertical="center"/>
    </xf>
    <xf numFmtId="14" fontId="6" fillId="0" borderId="16"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6" fillId="0" borderId="0" xfId="0" applyFont="1" applyAlignment="1" applyProtection="1">
      <alignment horizontal="left" vertical="center" indent="1"/>
      <protection locked="0"/>
    </xf>
    <xf numFmtId="0" fontId="22" fillId="0" borderId="0" xfId="0" applyFont="1" applyBorder="1" applyAlignment="1">
      <alignment horizontal="left" vertical="center" wrapText="1" indent="2"/>
    </xf>
    <xf numFmtId="0" fontId="60" fillId="0" borderId="0" xfId="0" applyFont="1" applyFill="1" applyBorder="1" applyAlignment="1" applyProtection="1">
      <alignment vertical="center"/>
      <protection locked="0"/>
    </xf>
    <xf numFmtId="0" fontId="61" fillId="0" borderId="0" xfId="0" applyFont="1" applyFill="1" applyBorder="1" applyAlignment="1" applyProtection="1">
      <alignment vertical="center" wrapText="1"/>
    </xf>
    <xf numFmtId="0" fontId="60" fillId="0" borderId="0" xfId="0" applyFont="1" applyAlignment="1">
      <alignment vertical="center"/>
    </xf>
    <xf numFmtId="2" fontId="22" fillId="0" borderId="0" xfId="0" applyNumberFormat="1" applyFont="1" applyBorder="1" applyAlignment="1">
      <alignment horizontal="left" vertical="center" indent="1"/>
    </xf>
    <xf numFmtId="0" fontId="22" fillId="0" borderId="0" xfId="0" applyFont="1" applyBorder="1" applyAlignment="1">
      <alignment horizontal="left" vertical="center"/>
    </xf>
    <xf numFmtId="2" fontId="28" fillId="0" borderId="11" xfId="0" applyNumberFormat="1" applyFont="1" applyBorder="1" applyAlignment="1">
      <alignment horizontal="center" vertical="center"/>
    </xf>
    <xf numFmtId="2" fontId="28" fillId="0" borderId="29" xfId="0" applyNumberFormat="1" applyFont="1" applyBorder="1" applyAlignment="1">
      <alignment horizontal="center" vertical="center"/>
    </xf>
    <xf numFmtId="0" fontId="5" fillId="0" borderId="0" xfId="0" applyFont="1" applyFill="1" applyBorder="1" applyAlignment="1" applyProtection="1">
      <alignment horizontal="center" vertical="center" wrapText="1"/>
    </xf>
    <xf numFmtId="0" fontId="47" fillId="0" borderId="0" xfId="0" applyFont="1" applyFill="1" applyBorder="1" applyAlignment="1" applyProtection="1">
      <alignment vertical="center"/>
      <protection locked="0"/>
    </xf>
    <xf numFmtId="0" fontId="5" fillId="0" borderId="0" xfId="0" applyFont="1" applyBorder="1" applyAlignment="1">
      <alignment horizontal="left" vertical="center" indent="1"/>
    </xf>
    <xf numFmtId="0" fontId="6" fillId="0" borderId="0" xfId="0" applyFont="1" applyAlignment="1">
      <alignment horizontal="left" vertical="center" indent="1"/>
    </xf>
    <xf numFmtId="0" fontId="12" fillId="0" borderId="0" xfId="0" applyFont="1" applyFill="1" applyAlignment="1" applyProtection="1">
      <alignment horizontal="left" vertical="center" indent="1"/>
      <protection locked="0"/>
    </xf>
    <xf numFmtId="0" fontId="67"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6" fillId="4" borderId="0" xfId="0" applyFont="1" applyFill="1" applyAlignment="1" applyProtection="1">
      <alignment horizontal="left" vertical="center" indent="1"/>
      <protection locked="0"/>
    </xf>
    <xf numFmtId="0" fontId="69" fillId="0" borderId="0" xfId="1" applyAlignment="1">
      <alignment vertical="center"/>
    </xf>
    <xf numFmtId="0" fontId="68" fillId="0" borderId="0" xfId="0" applyFont="1" applyBorder="1" applyAlignment="1">
      <alignment horizontal="left" vertical="center" indent="1"/>
    </xf>
    <xf numFmtId="0" fontId="68" fillId="0" borderId="0" xfId="0" applyFont="1" applyBorder="1" applyAlignment="1">
      <alignment vertical="center"/>
    </xf>
    <xf numFmtId="0" fontId="69" fillId="0" borderId="0" xfId="1" applyAlignment="1" applyProtection="1">
      <alignment horizontal="left" vertical="center" indent="1"/>
      <protection locked="0"/>
    </xf>
    <xf numFmtId="0" fontId="69" fillId="0" borderId="0" xfId="1" applyBorder="1" applyAlignment="1" applyProtection="1">
      <alignment vertical="center"/>
      <protection locked="0"/>
    </xf>
    <xf numFmtId="0" fontId="26" fillId="0" borderId="0" xfId="0" applyFont="1" applyBorder="1" applyAlignment="1">
      <alignment vertical="center" wrapText="1"/>
    </xf>
    <xf numFmtId="0" fontId="22" fillId="0" borderId="0" xfId="0" applyFont="1" applyBorder="1" applyAlignment="1">
      <alignment horizontal="left" vertical="center" wrapText="1" indent="1"/>
    </xf>
    <xf numFmtId="0" fontId="28" fillId="0" borderId="11" xfId="0" applyFont="1" applyBorder="1" applyAlignment="1">
      <alignment horizontal="center" vertical="center"/>
    </xf>
    <xf numFmtId="0" fontId="30" fillId="0" borderId="0" xfId="0" applyFont="1" applyBorder="1" applyAlignment="1">
      <alignment horizontal="left" vertical="center" wrapText="1" indent="1"/>
    </xf>
    <xf numFmtId="0" fontId="28" fillId="0" borderId="29"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8" fillId="0" borderId="29" xfId="0" applyFont="1" applyBorder="1" applyAlignment="1">
      <alignment horizontal="center" vertical="center" wrapText="1"/>
    </xf>
    <xf numFmtId="0" fontId="22" fillId="0" borderId="9" xfId="0" applyFont="1" applyBorder="1" applyAlignment="1">
      <alignment horizontal="center" vertical="center" wrapText="1"/>
    </xf>
    <xf numFmtId="0" fontId="41" fillId="0" borderId="0" xfId="0" applyFont="1" applyFill="1" applyBorder="1" applyAlignment="1">
      <alignment vertical="center"/>
    </xf>
    <xf numFmtId="0" fontId="28" fillId="0" borderId="34" xfId="0" applyFont="1" applyBorder="1" applyAlignment="1">
      <alignment horizontal="center" vertical="center"/>
    </xf>
    <xf numFmtId="0" fontId="28" fillId="0" borderId="29" xfId="0" applyFont="1" applyFill="1" applyBorder="1" applyAlignment="1">
      <alignment horizontal="center" vertical="center" wrapText="1"/>
    </xf>
    <xf numFmtId="0" fontId="22" fillId="0" borderId="33" xfId="0" applyFont="1" applyBorder="1" applyAlignment="1">
      <alignment horizontal="center" vertical="center"/>
    </xf>
    <xf numFmtId="0" fontId="22" fillId="0" borderId="10" xfId="0" applyFont="1" applyFill="1" applyBorder="1" applyAlignment="1">
      <alignment horizontal="center" vertical="center"/>
    </xf>
    <xf numFmtId="0" fontId="28" fillId="0" borderId="0" xfId="0" applyFont="1" applyBorder="1" applyAlignment="1">
      <alignment vertical="center" wrapText="1"/>
    </xf>
    <xf numFmtId="0" fontId="30" fillId="0" borderId="0" xfId="0" applyFont="1" applyAlignment="1">
      <alignment vertical="center"/>
    </xf>
    <xf numFmtId="0" fontId="22" fillId="0" borderId="25" xfId="0" applyFont="1" applyBorder="1" applyAlignment="1">
      <alignment horizontal="center" vertical="center"/>
    </xf>
    <xf numFmtId="0" fontId="22" fillId="0" borderId="38" xfId="0" applyFont="1" applyBorder="1" applyAlignment="1">
      <alignment horizontal="center" vertical="center"/>
    </xf>
    <xf numFmtId="0" fontId="28" fillId="0" borderId="87" xfId="0" applyFont="1" applyBorder="1" applyAlignment="1">
      <alignment horizontal="center" vertical="center" wrapText="1"/>
    </xf>
    <xf numFmtId="0" fontId="22" fillId="0" borderId="13" xfId="0" applyFont="1" applyBorder="1" applyAlignment="1">
      <alignment horizontal="left" vertical="center" wrapText="1" indent="1"/>
    </xf>
    <xf numFmtId="0" fontId="22" fillId="0" borderId="16" xfId="0" applyFont="1" applyBorder="1" applyAlignment="1">
      <alignment horizontal="left" vertical="center" wrapText="1" indent="1"/>
    </xf>
    <xf numFmtId="0" fontId="22" fillId="0" borderId="19" xfId="0" applyFont="1" applyBorder="1" applyAlignment="1">
      <alignment horizontal="left" vertical="center" wrapText="1" indent="1"/>
    </xf>
    <xf numFmtId="0" fontId="22" fillId="0" borderId="15" xfId="0" applyFont="1" applyBorder="1" applyAlignment="1">
      <alignment horizontal="left" vertical="center" indent="1"/>
    </xf>
    <xf numFmtId="0" fontId="22" fillId="0" borderId="24" xfId="0" applyFont="1" applyBorder="1" applyAlignment="1">
      <alignment vertical="center"/>
    </xf>
    <xf numFmtId="0" fontId="22" fillId="0" borderId="24" xfId="0" applyFont="1" applyBorder="1" applyAlignment="1">
      <alignment horizontal="center" vertical="center"/>
    </xf>
    <xf numFmtId="0" fontId="22" fillId="0" borderId="21" xfId="0" applyFont="1" applyBorder="1" applyAlignment="1">
      <alignment horizontal="left" vertical="center" indent="1"/>
    </xf>
    <xf numFmtId="0" fontId="22" fillId="0" borderId="39" xfId="0" applyFont="1" applyBorder="1" applyAlignment="1">
      <alignment horizontal="center" vertical="center"/>
    </xf>
    <xf numFmtId="0" fontId="5" fillId="0" borderId="0" xfId="0" applyFont="1" applyFill="1" applyBorder="1" applyAlignment="1" applyProtection="1">
      <alignment horizontal="center" vertical="center" wrapText="1"/>
    </xf>
    <xf numFmtId="2" fontId="22" fillId="0" borderId="10" xfId="0" applyNumberFormat="1" applyFont="1" applyBorder="1" applyAlignment="1">
      <alignment horizontal="center" vertical="center"/>
    </xf>
    <xf numFmtId="0" fontId="35" fillId="4" borderId="3"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22" fillId="4" borderId="89" xfId="0" applyFont="1" applyFill="1" applyBorder="1" applyAlignment="1">
      <alignment vertical="center"/>
    </xf>
    <xf numFmtId="0" fontId="22" fillId="4" borderId="90" xfId="0" applyFont="1" applyFill="1" applyBorder="1" applyAlignment="1">
      <alignment vertical="center"/>
    </xf>
    <xf numFmtId="0" fontId="20" fillId="4" borderId="84" xfId="0" applyFont="1" applyFill="1" applyBorder="1" applyAlignment="1" applyProtection="1">
      <alignment horizontal="left" vertical="center" wrapText="1"/>
    </xf>
    <xf numFmtId="0" fontId="20" fillId="4" borderId="85"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indent="1"/>
    </xf>
    <xf numFmtId="0" fontId="5" fillId="4" borderId="18" xfId="0" applyFont="1" applyFill="1" applyBorder="1" applyAlignment="1" applyProtection="1">
      <alignment horizontal="left" vertical="center" indent="1"/>
    </xf>
    <xf numFmtId="0" fontId="5" fillId="4" borderId="22" xfId="0" applyFont="1" applyFill="1" applyBorder="1" applyAlignment="1" applyProtection="1">
      <alignment horizontal="left" vertical="center" indent="1"/>
    </xf>
    <xf numFmtId="0" fontId="6" fillId="0" borderId="36" xfId="0" applyFont="1" applyFill="1" applyBorder="1" applyAlignment="1" applyProtection="1">
      <alignment horizontal="left" vertical="center" indent="1"/>
    </xf>
    <xf numFmtId="0" fontId="5" fillId="4" borderId="18"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4" fillId="4" borderId="22" xfId="0" applyFont="1" applyFill="1" applyBorder="1" applyAlignment="1" applyProtection="1">
      <alignment horizontal="left" vertical="center" wrapText="1" indent="1"/>
    </xf>
    <xf numFmtId="0" fontId="6" fillId="4" borderId="23" xfId="0" applyFont="1" applyFill="1" applyBorder="1" applyAlignment="1" applyProtection="1">
      <alignment horizontal="center" vertical="center" wrapText="1"/>
    </xf>
    <xf numFmtId="0" fontId="4" fillId="4" borderId="35" xfId="0" applyFont="1" applyFill="1" applyBorder="1" applyAlignment="1" applyProtection="1">
      <alignment horizontal="left" vertical="center" wrapText="1" indent="1"/>
    </xf>
    <xf numFmtId="0" fontId="4" fillId="4" borderId="36" xfId="0" applyFont="1" applyFill="1" applyBorder="1" applyAlignment="1" applyProtection="1">
      <alignment horizontal="left" vertical="center" indent="1"/>
    </xf>
    <xf numFmtId="0" fontId="4" fillId="4" borderId="36"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91" xfId="0" applyFont="1" applyFill="1" applyBorder="1" applyAlignment="1" applyProtection="1">
      <alignment horizontal="center" vertical="center" wrapText="1"/>
    </xf>
    <xf numFmtId="0" fontId="6" fillId="0" borderId="23"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91" xfId="0" applyFont="1" applyBorder="1" applyAlignment="1" applyProtection="1">
      <alignment vertical="center"/>
      <protection locked="0"/>
    </xf>
    <xf numFmtId="0" fontId="9" fillId="4" borderId="2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4" borderId="91" xfId="0" applyFont="1" applyFill="1" applyBorder="1" applyAlignment="1" applyProtection="1">
      <alignment horizontal="center" vertical="center" wrapText="1"/>
    </xf>
    <xf numFmtId="2" fontId="12" fillId="0" borderId="9" xfId="0" applyNumberFormat="1" applyFont="1" applyFill="1" applyBorder="1" applyAlignment="1" applyProtection="1">
      <alignment horizontal="center" vertical="center"/>
    </xf>
    <xf numFmtId="0" fontId="30" fillId="10" borderId="0" xfId="0" applyFont="1" applyFill="1" applyBorder="1" applyAlignment="1">
      <alignment horizontal="center" vertical="center"/>
    </xf>
    <xf numFmtId="0" fontId="30" fillId="10" borderId="1" xfId="0" applyFont="1" applyFill="1" applyBorder="1" applyAlignment="1">
      <alignment horizontal="center" vertical="center"/>
    </xf>
    <xf numFmtId="0" fontId="30" fillId="10" borderId="5" xfId="0" applyFont="1" applyFill="1" applyBorder="1" applyAlignment="1">
      <alignment horizontal="center" vertical="center"/>
    </xf>
    <xf numFmtId="0" fontId="30" fillId="10" borderId="8" xfId="0"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0" xfId="0" applyFont="1" applyBorder="1" applyAlignment="1">
      <alignment vertical="center"/>
    </xf>
    <xf numFmtId="164" fontId="30" fillId="0" borderId="0" xfId="0" applyNumberFormat="1" applyFont="1" applyBorder="1" applyAlignment="1">
      <alignment vertical="center"/>
    </xf>
    <xf numFmtId="0" fontId="22" fillId="10" borderId="3" xfId="3" applyFill="1" applyBorder="1" applyAlignment="1">
      <alignment horizontal="center"/>
    </xf>
    <xf numFmtId="0" fontId="22" fillId="10" borderId="4" xfId="3" applyFill="1" applyBorder="1" applyAlignment="1">
      <alignment horizontal="center"/>
    </xf>
    <xf numFmtId="0" fontId="22" fillId="10" borderId="0" xfId="3" applyFill="1" applyBorder="1" applyAlignment="1">
      <alignment horizontal="center"/>
    </xf>
    <xf numFmtId="0" fontId="22" fillId="10" borderId="5" xfId="3" applyFill="1" applyBorder="1" applyAlignment="1">
      <alignment horizontal="center"/>
    </xf>
    <xf numFmtId="0" fontId="22" fillId="10" borderId="1" xfId="3" applyFill="1" applyBorder="1" applyAlignment="1">
      <alignment horizontal="center"/>
    </xf>
    <xf numFmtId="0" fontId="22" fillId="10" borderId="8" xfId="3" applyFill="1" applyBorder="1" applyAlignment="1">
      <alignment horizontal="center"/>
    </xf>
    <xf numFmtId="0" fontId="22" fillId="10" borderId="2" xfId="3" applyFill="1" applyBorder="1" applyAlignment="1">
      <alignment horizontal="left" indent="1"/>
    </xf>
    <xf numFmtId="0" fontId="22" fillId="10" borderId="6" xfId="3" applyFill="1" applyBorder="1" applyAlignment="1">
      <alignment horizontal="left" indent="1"/>
    </xf>
    <xf numFmtId="0" fontId="30" fillId="10" borderId="6" xfId="0" applyFont="1" applyFill="1" applyBorder="1" applyAlignment="1">
      <alignment horizontal="left" vertical="center" indent="1"/>
    </xf>
    <xf numFmtId="0" fontId="22" fillId="10" borderId="7" xfId="3" applyFill="1" applyBorder="1" applyAlignment="1">
      <alignment horizontal="left" indent="1"/>
    </xf>
    <xf numFmtId="0" fontId="56" fillId="6" borderId="0" xfId="0" applyFont="1" applyFill="1" applyBorder="1" applyAlignment="1">
      <alignment vertical="center"/>
    </xf>
    <xf numFmtId="0" fontId="50" fillId="0" borderId="87" xfId="0" applyFont="1" applyBorder="1" applyAlignment="1">
      <alignment horizontal="center" vertical="center" wrapText="1"/>
    </xf>
    <xf numFmtId="164" fontId="30" fillId="0" borderId="64" xfId="0" applyNumberFormat="1" applyFont="1" applyBorder="1" applyAlignment="1">
      <alignment horizontal="center" vertical="center"/>
    </xf>
    <xf numFmtId="164" fontId="30" fillId="0" borderId="33" xfId="0" applyNumberFormat="1" applyFont="1" applyBorder="1" applyAlignment="1">
      <alignment horizontal="center" vertical="center"/>
    </xf>
    <xf numFmtId="0" fontId="62" fillId="0" borderId="0" xfId="0" applyFont="1" applyBorder="1" applyAlignment="1">
      <alignment vertical="center" wrapText="1"/>
    </xf>
    <xf numFmtId="0" fontId="73" fillId="0" borderId="0" xfId="0" applyFont="1" applyBorder="1" applyAlignment="1">
      <alignment vertical="center" wrapText="1"/>
    </xf>
    <xf numFmtId="0" fontId="77" fillId="0" borderId="0"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indent="1"/>
      <protection locked="0"/>
    </xf>
    <xf numFmtId="0" fontId="5" fillId="0" borderId="0" xfId="0" applyFont="1" applyBorder="1" applyAlignment="1" applyProtection="1">
      <alignment horizontal="left" vertical="top" indent="1"/>
      <protection locked="0"/>
    </xf>
    <xf numFmtId="0" fontId="78" fillId="0" borderId="0" xfId="0" applyFont="1" applyBorder="1" applyAlignment="1">
      <alignment vertical="center"/>
    </xf>
    <xf numFmtId="0" fontId="79" fillId="6" borderId="0" xfId="0" applyFont="1" applyFill="1" applyBorder="1" applyAlignment="1">
      <alignment horizontal="left" vertical="center" indent="1"/>
    </xf>
    <xf numFmtId="171" fontId="59" fillId="0" borderId="0" xfId="0" applyNumberFormat="1" applyFont="1" applyBorder="1" applyAlignment="1">
      <alignment horizontal="center" vertical="center"/>
    </xf>
    <xf numFmtId="171" fontId="59" fillId="0" borderId="0" xfId="0" applyNumberFormat="1" applyFont="1" applyBorder="1" applyAlignment="1">
      <alignment horizontal="left" vertical="center" indent="1"/>
    </xf>
    <xf numFmtId="171" fontId="59" fillId="6" borderId="0" xfId="0" applyNumberFormat="1" applyFont="1" applyFill="1" applyBorder="1" applyAlignment="1">
      <alignment horizontal="center" vertical="center"/>
    </xf>
    <xf numFmtId="171" fontId="58" fillId="0" borderId="0" xfId="0" applyNumberFormat="1" applyFont="1" applyBorder="1" applyAlignment="1">
      <alignment horizontal="left" vertical="center" wrapText="1" inden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1" fillId="0" borderId="22" xfId="0" applyFont="1" applyFill="1" applyBorder="1" applyAlignment="1">
      <alignment horizontal="center" vertical="center"/>
    </xf>
    <xf numFmtId="0" fontId="51" fillId="0" borderId="23" xfId="0" applyFont="1" applyFill="1" applyBorder="1" applyAlignment="1">
      <alignment horizontal="center" vertical="center"/>
    </xf>
    <xf numFmtId="164" fontId="52" fillId="0" borderId="22" xfId="0" applyNumberFormat="1" applyFont="1" applyFill="1" applyBorder="1" applyAlignment="1">
      <alignment horizontal="center" vertical="center"/>
    </xf>
    <xf numFmtId="164" fontId="52" fillId="0" borderId="23" xfId="0" applyNumberFormat="1" applyFont="1" applyFill="1" applyBorder="1" applyAlignment="1">
      <alignment horizontal="center" vertical="center"/>
    </xf>
    <xf numFmtId="1" fontId="52" fillId="0" borderId="23" xfId="0" applyNumberFormat="1" applyFont="1" applyFill="1" applyBorder="1" applyAlignment="1">
      <alignment horizontal="center" vertical="center"/>
    </xf>
    <xf numFmtId="1" fontId="52" fillId="0" borderId="22" xfId="0" applyNumberFormat="1" applyFont="1" applyFill="1" applyBorder="1" applyAlignment="1">
      <alignment horizontal="center" vertical="center"/>
    </xf>
    <xf numFmtId="0" fontId="81" fillId="0" borderId="9" xfId="0" applyFont="1" applyBorder="1" applyAlignment="1">
      <alignment horizontal="center" vertical="center"/>
    </xf>
    <xf numFmtId="164" fontId="81" fillId="0" borderId="9" xfId="0" applyNumberFormat="1" applyFont="1" applyBorder="1" applyAlignment="1">
      <alignment horizontal="center" vertical="center"/>
    </xf>
    <xf numFmtId="0" fontId="52" fillId="6" borderId="0" xfId="0" applyFont="1" applyFill="1" applyBorder="1" applyAlignment="1">
      <alignment horizontal="center" vertical="center"/>
    </xf>
    <xf numFmtId="0" fontId="52" fillId="6" borderId="0" xfId="0" applyFont="1" applyFill="1" applyBorder="1" applyAlignment="1">
      <alignment horizontal="left" vertical="center" indent="1"/>
    </xf>
    <xf numFmtId="0" fontId="82" fillId="0" borderId="0" xfId="0" applyFont="1" applyAlignment="1">
      <alignment horizontal="left" indent="1"/>
    </xf>
    <xf numFmtId="0" fontId="0" fillId="0" borderId="0" xfId="0" applyAlignment="1">
      <alignment horizontal="left" indent="1"/>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3"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20" fillId="4" borderId="6" xfId="0" applyFont="1" applyFill="1" applyBorder="1" applyAlignment="1" applyProtection="1">
      <alignment horizontal="left" vertical="center" wrapText="1"/>
    </xf>
    <xf numFmtId="0" fontId="20" fillId="4" borderId="1" xfId="0" applyFont="1" applyFill="1" applyBorder="1" applyAlignment="1">
      <alignment horizontal="left" vertical="center" wrapText="1"/>
    </xf>
    <xf numFmtId="2" fontId="22" fillId="0" borderId="9" xfId="0" applyNumberFormat="1" applyFont="1" applyBorder="1" applyAlignment="1">
      <alignment horizontal="center" vertical="center"/>
    </xf>
    <xf numFmtId="0" fontId="22" fillId="0" borderId="9" xfId="0" applyFont="1" applyBorder="1" applyAlignment="1">
      <alignment horizontal="center" vertical="center"/>
    </xf>
    <xf numFmtId="2"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8" fillId="0" borderId="11" xfId="0" applyFont="1" applyBorder="1" applyAlignment="1">
      <alignment horizontal="center" vertical="center"/>
    </xf>
    <xf numFmtId="49" fontId="22" fillId="0" borderId="9" xfId="0" applyNumberFormat="1" applyFont="1" applyBorder="1" applyAlignment="1">
      <alignment horizontal="center" vertical="center"/>
    </xf>
    <xf numFmtId="0" fontId="84" fillId="0" borderId="9" xfId="0" applyFont="1" applyBorder="1" applyAlignment="1">
      <alignment horizontal="center" vertical="center"/>
    </xf>
    <xf numFmtId="0" fontId="22" fillId="0" borderId="0" xfId="0" applyFont="1" applyBorder="1" applyAlignment="1">
      <alignment horizontal="left" vertical="center" wrapText="1"/>
    </xf>
    <xf numFmtId="0" fontId="22" fillId="0" borderId="94" xfId="0" applyFont="1" applyBorder="1" applyAlignment="1">
      <alignment horizontal="left" vertical="center" indent="1"/>
    </xf>
    <xf numFmtId="0" fontId="22" fillId="0" borderId="27" xfId="0" applyFont="1" applyBorder="1" applyAlignment="1">
      <alignment horizontal="center" vertical="center"/>
    </xf>
    <xf numFmtId="2" fontId="22" fillId="0" borderId="25" xfId="0" applyNumberFormat="1" applyFont="1" applyBorder="1" applyAlignment="1">
      <alignment horizontal="center" vertical="center"/>
    </xf>
    <xf numFmtId="2" fontId="22" fillId="0" borderId="38" xfId="0" applyNumberFormat="1" applyFont="1" applyBorder="1" applyAlignment="1">
      <alignment horizontal="center" vertical="center"/>
    </xf>
    <xf numFmtId="0" fontId="49" fillId="0" borderId="95" xfId="0" applyFont="1" applyBorder="1" applyAlignment="1">
      <alignment horizontal="left" vertical="center" indent="1"/>
    </xf>
    <xf numFmtId="0" fontId="49" fillId="0" borderId="16" xfId="0" applyFont="1" applyBorder="1" applyAlignment="1">
      <alignment horizontal="left" vertical="center" indent="1"/>
    </xf>
    <xf numFmtId="0" fontId="49" fillId="0" borderId="24" xfId="0" applyFont="1" applyBorder="1" applyAlignment="1">
      <alignment horizontal="left" vertical="center"/>
    </xf>
    <xf numFmtId="0" fontId="17" fillId="0" borderId="24" xfId="0" applyFont="1" applyBorder="1" applyAlignment="1">
      <alignment horizontal="left" vertical="center" wrapText="1"/>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indent="1"/>
    </xf>
    <xf numFmtId="0" fontId="6" fillId="0" borderId="18" xfId="0" applyFont="1" applyBorder="1" applyAlignment="1">
      <alignment vertical="center"/>
    </xf>
    <xf numFmtId="166" fontId="5" fillId="0" borderId="22" xfId="0" applyNumberFormat="1" applyFont="1" applyFill="1" applyBorder="1" applyAlignment="1" applyProtection="1">
      <alignment horizontal="left" vertical="center" indent="1"/>
      <protection locked="0"/>
    </xf>
    <xf numFmtId="166" fontId="5" fillId="0" borderId="35" xfId="0" applyNumberFormat="1" applyFont="1" applyFill="1" applyBorder="1" applyAlignment="1" applyProtection="1">
      <alignment horizontal="left" vertical="center" indent="1"/>
      <protection locked="0"/>
    </xf>
    <xf numFmtId="0" fontId="6" fillId="0" borderId="36" xfId="0" applyFont="1" applyBorder="1" applyAlignment="1">
      <alignment vertical="center"/>
    </xf>
    <xf numFmtId="0" fontId="49" fillId="0" borderId="9" xfId="0" applyFont="1" applyFill="1" applyBorder="1" applyAlignment="1" applyProtection="1">
      <alignment horizontal="center" vertical="center"/>
    </xf>
    <xf numFmtId="0" fontId="4" fillId="0" borderId="9" xfId="0" applyFont="1" applyBorder="1" applyAlignment="1">
      <alignment horizontal="center" vertical="center" wrapText="1"/>
    </xf>
    <xf numFmtId="164" fontId="6" fillId="3" borderId="9" xfId="0" applyNumberFormat="1" applyFont="1" applyFill="1" applyBorder="1" applyAlignment="1" applyProtection="1">
      <alignment horizontal="center" vertical="center"/>
    </xf>
    <xf numFmtId="170" fontId="17" fillId="0" borderId="24" xfId="0" applyNumberFormat="1" applyFont="1" applyFill="1" applyBorder="1" applyAlignment="1" applyProtection="1">
      <alignment horizontal="center" vertical="center" wrapText="1"/>
    </xf>
    <xf numFmtId="0" fontId="4" fillId="0" borderId="24" xfId="0" applyFont="1" applyBorder="1" applyAlignment="1">
      <alignment horizontal="center" vertical="center"/>
    </xf>
    <xf numFmtId="2" fontId="30" fillId="0" borderId="31" xfId="0" applyNumberFormat="1" applyFont="1" applyBorder="1" applyAlignment="1">
      <alignment horizontal="center" vertical="center"/>
    </xf>
    <xf numFmtId="2" fontId="30" fillId="0" borderId="33" xfId="0" applyNumberFormat="1" applyFont="1" applyBorder="1" applyAlignment="1">
      <alignment horizontal="center" vertical="center"/>
    </xf>
    <xf numFmtId="0" fontId="12" fillId="0" borderId="0" xfId="0" applyFont="1" applyFill="1" applyBorder="1" applyAlignment="1" applyProtection="1">
      <alignment horizontal="left" vertical="center" indent="1"/>
      <protection locked="0"/>
    </xf>
    <xf numFmtId="2" fontId="22" fillId="0" borderId="10" xfId="0" applyNumberFormat="1" applyFont="1" applyBorder="1" applyAlignment="1">
      <alignment horizontal="center" vertical="center"/>
    </xf>
    <xf numFmtId="0" fontId="85" fillId="0" borderId="0" xfId="0" applyFont="1" applyBorder="1" applyAlignment="1">
      <alignment horizontal="left" vertical="top" wrapText="1" indent="1"/>
    </xf>
    <xf numFmtId="2" fontId="35" fillId="11" borderId="0" xfId="0" applyNumberFormat="1" applyFont="1" applyFill="1" applyBorder="1" applyAlignment="1">
      <alignment horizontal="center" vertical="center" wrapText="1"/>
    </xf>
    <xf numFmtId="2" fontId="35" fillId="11" borderId="5" xfId="0" applyNumberFormat="1" applyFont="1" applyFill="1" applyBorder="1" applyAlignment="1">
      <alignment horizontal="center" vertical="center" wrapText="1"/>
    </xf>
    <xf numFmtId="0" fontId="82" fillId="0" borderId="0" xfId="0" applyFont="1" applyAlignment="1">
      <alignment horizontal="left" vertical="top" wrapText="1" indent="1"/>
    </xf>
    <xf numFmtId="0" fontId="76" fillId="0" borderId="0" xfId="0" applyFont="1" applyBorder="1" applyAlignment="1">
      <alignment horizontal="center" vertical="center" wrapText="1"/>
    </xf>
    <xf numFmtId="0" fontId="77" fillId="0" borderId="0" xfId="0" applyFont="1" applyFill="1" applyBorder="1" applyAlignment="1" applyProtection="1">
      <alignment horizontal="center" vertical="center"/>
      <protection locked="0"/>
    </xf>
    <xf numFmtId="0" fontId="75" fillId="0" borderId="0" xfId="0" applyFont="1" applyBorder="1" applyAlignment="1">
      <alignment horizontal="center" vertical="center"/>
    </xf>
    <xf numFmtId="0" fontId="75" fillId="0" borderId="0" xfId="0" applyFont="1" applyBorder="1" applyAlignment="1">
      <alignment horizontal="center" vertical="center" wrapText="1"/>
    </xf>
    <xf numFmtId="1" fontId="10" fillId="0" borderId="16" xfId="0" applyNumberFormat="1" applyFont="1" applyFill="1" applyBorder="1" applyAlignment="1" applyProtection="1">
      <alignment horizontal="left" vertical="center" indent="1"/>
    </xf>
    <xf numFmtId="2" fontId="6" fillId="0" borderId="16" xfId="0" applyNumberFormat="1" applyFont="1" applyBorder="1" applyAlignment="1">
      <alignment horizontal="center" vertical="center"/>
    </xf>
    <xf numFmtId="49" fontId="7" fillId="0" borderId="18" xfId="0" applyNumberFormat="1" applyFont="1" applyFill="1" applyBorder="1" applyAlignment="1" applyProtection="1">
      <alignment horizontal="left" vertical="center" wrapText="1" indent="1"/>
    </xf>
    <xf numFmtId="0" fontId="7" fillId="0" borderId="18" xfId="0" applyFont="1" applyFill="1" applyBorder="1" applyAlignment="1" applyProtection="1">
      <alignment horizontal="left" vertical="center" wrapText="1" indent="1"/>
    </xf>
    <xf numFmtId="0" fontId="1" fillId="0" borderId="18" xfId="0" applyFont="1" applyFill="1" applyBorder="1" applyAlignment="1" applyProtection="1">
      <alignment horizontal="center" vertical="center"/>
    </xf>
    <xf numFmtId="0" fontId="6" fillId="0" borderId="95" xfId="0" applyFont="1" applyBorder="1" applyAlignment="1">
      <alignment horizontal="left" vertical="center" indent="1"/>
    </xf>
    <xf numFmtId="0" fontId="6" fillId="0" borderId="16" xfId="0" applyFont="1" applyBorder="1" applyAlignment="1">
      <alignment horizontal="left" vertical="center" indent="1"/>
    </xf>
    <xf numFmtId="0" fontId="10" fillId="0" borderId="16" xfId="0" applyFont="1" applyFill="1" applyBorder="1" applyAlignment="1" applyProtection="1">
      <alignment horizontal="left" vertical="center" indent="1"/>
    </xf>
    <xf numFmtId="0" fontId="10" fillId="0" borderId="24" xfId="0" applyFont="1" applyFill="1" applyBorder="1" applyAlignment="1" applyProtection="1">
      <alignment horizontal="left" vertical="center" indent="1"/>
    </xf>
    <xf numFmtId="0" fontId="70" fillId="0" borderId="0" xfId="1" applyFont="1" applyBorder="1" applyAlignment="1">
      <alignment horizontal="center" vertical="center"/>
    </xf>
    <xf numFmtId="0" fontId="68" fillId="0" borderId="0" xfId="0" applyFont="1" applyBorder="1" applyAlignment="1">
      <alignment horizontal="left" vertical="center" wrapText="1" indent="1"/>
    </xf>
    <xf numFmtId="0" fontId="10" fillId="0" borderId="16" xfId="0" applyFont="1" applyBorder="1" applyAlignment="1">
      <alignment horizontal="left" vertical="center" indent="1"/>
    </xf>
    <xf numFmtId="0" fontId="10" fillId="0" borderId="24" xfId="0" applyFont="1" applyBorder="1" applyAlignment="1">
      <alignment horizontal="left" vertical="center" indent="1"/>
    </xf>
    <xf numFmtId="169" fontId="6" fillId="0" borderId="16" xfId="0" applyNumberFormat="1" applyFont="1" applyFill="1" applyBorder="1" applyAlignment="1" applyProtection="1">
      <alignment horizontal="center" vertical="center"/>
    </xf>
    <xf numFmtId="169" fontId="6" fillId="0" borderId="24" xfId="0" applyNumberFormat="1" applyFont="1" applyFill="1" applyBorder="1" applyAlignment="1" applyProtection="1">
      <alignment horizontal="center" vertical="center"/>
    </xf>
    <xf numFmtId="0" fontId="7" fillId="0" borderId="18" xfId="0" applyFont="1" applyFill="1" applyBorder="1" applyAlignment="1" applyProtection="1">
      <alignment horizontal="left" vertical="center" indent="1"/>
    </xf>
    <xf numFmtId="0" fontId="7" fillId="0" borderId="27" xfId="0" applyFont="1" applyFill="1" applyBorder="1" applyAlignment="1" applyProtection="1">
      <alignment horizontal="left" vertical="center" indent="1"/>
    </xf>
    <xf numFmtId="0" fontId="5" fillId="0" borderId="26"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91"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left" vertical="center" indent="1"/>
      <protection locked="0"/>
    </xf>
    <xf numFmtId="166" fontId="7" fillId="0" borderId="23" xfId="0" applyNumberFormat="1" applyFont="1" applyFill="1" applyBorder="1" applyAlignment="1" applyProtection="1">
      <alignment horizontal="left" vertical="center" indent="1"/>
      <protection locked="0"/>
    </xf>
    <xf numFmtId="166" fontId="7" fillId="0" borderId="36" xfId="0" applyNumberFormat="1" applyFont="1" applyFill="1" applyBorder="1" applyAlignment="1" applyProtection="1">
      <alignment horizontal="left" vertical="center" indent="1"/>
      <protection locked="0"/>
    </xf>
    <xf numFmtId="166" fontId="7" fillId="0" borderId="91" xfId="0" applyNumberFormat="1" applyFont="1" applyFill="1" applyBorder="1" applyAlignment="1" applyProtection="1">
      <alignment horizontal="left" vertical="center" indent="1"/>
      <protection locked="0"/>
    </xf>
    <xf numFmtId="0" fontId="68" fillId="0" borderId="0" xfId="0" applyFont="1" applyAlignment="1">
      <alignment horizontal="left" vertical="center" wrapText="1" indent="1"/>
    </xf>
    <xf numFmtId="1" fontId="17" fillId="0" borderId="16" xfId="0" applyNumberFormat="1" applyFont="1" applyFill="1" applyBorder="1" applyAlignment="1" applyProtection="1">
      <alignment horizontal="left" vertical="center" wrapText="1" indent="1"/>
    </xf>
    <xf numFmtId="1" fontId="17" fillId="0" borderId="24" xfId="0" applyNumberFormat="1" applyFont="1" applyFill="1" applyBorder="1" applyAlignment="1" applyProtection="1">
      <alignment horizontal="left" vertical="center" wrapText="1" indent="1"/>
    </xf>
    <xf numFmtId="1" fontId="17" fillId="0" borderId="16" xfId="0" applyNumberFormat="1" applyFont="1" applyFill="1" applyBorder="1" applyAlignment="1" applyProtection="1">
      <alignment horizontal="left" vertical="center" indent="1"/>
    </xf>
    <xf numFmtId="1" fontId="17" fillId="0" borderId="24" xfId="0" applyNumberFormat="1" applyFont="1" applyFill="1" applyBorder="1" applyAlignment="1" applyProtection="1">
      <alignment horizontal="left" vertical="center" indent="1"/>
    </xf>
    <xf numFmtId="0" fontId="73" fillId="0" borderId="0" xfId="0" applyFont="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indent="1"/>
    </xf>
    <xf numFmtId="0" fontId="4" fillId="0" borderId="22"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4" fillId="0" borderId="35" xfId="0" applyFont="1" applyFill="1" applyBorder="1" applyAlignment="1" applyProtection="1">
      <alignment horizontal="left" vertical="center" wrapText="1" indent="1"/>
    </xf>
    <xf numFmtId="0" fontId="4" fillId="0" borderId="36" xfId="0" applyFont="1" applyFill="1" applyBorder="1" applyAlignment="1" applyProtection="1">
      <alignment horizontal="left" vertical="center" wrapText="1" indent="1"/>
    </xf>
    <xf numFmtId="0" fontId="17" fillId="0" borderId="95" xfId="0" applyFont="1" applyBorder="1" applyAlignment="1">
      <alignment horizontal="left" vertical="center" wrapText="1" indent="1"/>
    </xf>
    <xf numFmtId="0" fontId="17" fillId="0" borderId="16" xfId="0" applyFont="1" applyBorder="1" applyAlignment="1">
      <alignment horizontal="left" vertical="center" wrapText="1" indent="1"/>
    </xf>
    <xf numFmtId="167" fontId="17" fillId="0" borderId="9" xfId="0" applyNumberFormat="1" applyFont="1" applyFill="1" applyBorder="1" applyAlignment="1" applyProtection="1">
      <alignment horizontal="left" vertical="center" wrapText="1" indent="1"/>
      <protection locked="0"/>
    </xf>
    <xf numFmtId="0" fontId="47" fillId="0" borderId="9" xfId="0" applyFont="1" applyFill="1" applyBorder="1" applyAlignment="1" applyProtection="1">
      <alignment horizontal="center" vertical="center" wrapText="1"/>
    </xf>
    <xf numFmtId="0" fontId="4" fillId="0" borderId="9" xfId="0" applyFont="1" applyBorder="1" applyAlignment="1">
      <alignment horizontal="center" vertical="center"/>
    </xf>
    <xf numFmtId="0" fontId="5" fillId="4" borderId="26" xfId="0" applyFont="1" applyFill="1" applyBorder="1" applyAlignment="1" applyProtection="1">
      <alignment horizontal="left" vertical="center" wrapText="1" indent="1"/>
    </xf>
    <xf numFmtId="0" fontId="5" fillId="4" borderId="18" xfId="0" applyFont="1" applyFill="1" applyBorder="1" applyAlignment="1" applyProtection="1">
      <alignment horizontal="left" vertical="center" wrapText="1" indent="1"/>
    </xf>
    <xf numFmtId="0" fontId="5" fillId="4" borderId="27" xfId="0" applyFont="1" applyFill="1" applyBorder="1" applyAlignment="1" applyProtection="1">
      <alignment horizontal="left" vertical="center" wrapText="1" indent="1"/>
    </xf>
    <xf numFmtId="0" fontId="9" fillId="4" borderId="23" xfId="0" applyFont="1" applyFill="1" applyBorder="1" applyAlignment="1" applyProtection="1">
      <alignment horizontal="center" vertical="center" wrapText="1"/>
    </xf>
    <xf numFmtId="0" fontId="49" fillId="0" borderId="9" xfId="0" applyFont="1" applyFill="1" applyBorder="1" applyAlignment="1" applyProtection="1">
      <alignment horizontal="left" vertical="center" wrapText="1" indent="1"/>
    </xf>
    <xf numFmtId="0" fontId="9" fillId="4" borderId="22"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4" fillId="0" borderId="9" xfId="0" applyFont="1" applyBorder="1" applyAlignment="1">
      <alignment horizontal="center" vertical="center" wrapText="1"/>
    </xf>
    <xf numFmtId="0" fontId="6" fillId="0" borderId="95" xfId="0" applyFont="1" applyFill="1" applyBorder="1" applyAlignment="1" applyProtection="1">
      <alignment horizontal="left" vertical="center" indent="1"/>
    </xf>
    <xf numFmtId="0" fontId="6" fillId="0" borderId="16" xfId="0" applyFont="1" applyFill="1" applyBorder="1" applyAlignment="1" applyProtection="1">
      <alignment horizontal="left" vertical="center" indent="1"/>
    </xf>
    <xf numFmtId="49" fontId="10" fillId="0" borderId="16" xfId="0" applyNumberFormat="1" applyFont="1" applyFill="1" applyBorder="1" applyAlignment="1" applyProtection="1">
      <alignment horizontal="left" vertical="center" wrapText="1" indent="1"/>
    </xf>
    <xf numFmtId="172" fontId="7" fillId="0" borderId="18" xfId="0" applyNumberFormat="1" applyFont="1" applyFill="1" applyBorder="1" applyAlignment="1" applyProtection="1">
      <alignment horizontal="left" vertical="center" wrapText="1" indent="1"/>
    </xf>
    <xf numFmtId="0" fontId="7" fillId="0" borderId="0" xfId="0" applyNumberFormat="1" applyFont="1" applyFill="1" applyBorder="1" applyAlignment="1" applyProtection="1">
      <alignment horizontal="left" vertical="center" wrapText="1" indent="1"/>
    </xf>
    <xf numFmtId="0" fontId="7" fillId="0" borderId="23" xfId="0" applyNumberFormat="1" applyFont="1" applyFill="1" applyBorder="1" applyAlignment="1" applyProtection="1">
      <alignment horizontal="left" vertical="center" wrapText="1" indent="1"/>
    </xf>
    <xf numFmtId="0" fontId="7" fillId="0" borderId="36" xfId="0" applyNumberFormat="1" applyFont="1" applyFill="1" applyBorder="1" applyAlignment="1" applyProtection="1">
      <alignment horizontal="left" vertical="center" wrapText="1" indent="1"/>
    </xf>
    <xf numFmtId="0" fontId="7" fillId="0" borderId="91" xfId="0" applyNumberFormat="1" applyFont="1" applyFill="1" applyBorder="1" applyAlignment="1" applyProtection="1">
      <alignment horizontal="left" vertical="center" wrapText="1" indent="1"/>
    </xf>
    <xf numFmtId="0" fontId="12" fillId="4" borderId="0" xfId="0" applyFont="1" applyFill="1" applyBorder="1" applyAlignment="1" applyProtection="1">
      <alignment horizontal="left" vertical="center" wrapText="1" indent="1"/>
      <protection locked="0"/>
    </xf>
    <xf numFmtId="0" fontId="60" fillId="4" borderId="0" xfId="0" applyFont="1" applyFill="1" applyBorder="1" applyAlignment="1" applyProtection="1">
      <alignment horizontal="left" vertical="center" wrapText="1" indent="1"/>
      <protection locked="0"/>
    </xf>
    <xf numFmtId="164" fontId="10" fillId="0" borderId="16" xfId="0" applyNumberFormat="1" applyFont="1" applyBorder="1" applyAlignment="1">
      <alignment horizontal="left" vertical="center" indent="1"/>
    </xf>
    <xf numFmtId="0" fontId="17" fillId="0" borderId="16" xfId="0" applyFont="1" applyFill="1" applyBorder="1" applyAlignment="1">
      <alignment horizontal="left" vertical="center" wrapText="1" indent="1"/>
    </xf>
    <xf numFmtId="0" fontId="17" fillId="0" borderId="24" xfId="0" applyFont="1" applyFill="1" applyBorder="1" applyAlignment="1">
      <alignment horizontal="left" vertical="center" wrapText="1" indent="1"/>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4" borderId="0" xfId="0" applyFont="1" applyFill="1" applyAlignment="1">
      <alignment horizontal="left" vertical="center" indent="1"/>
    </xf>
    <xf numFmtId="168" fontId="10" fillId="0" borderId="16" xfId="0" applyNumberFormat="1" applyFont="1" applyBorder="1" applyAlignment="1">
      <alignment horizontal="left" vertical="center" indent="1"/>
    </xf>
    <xf numFmtId="0" fontId="86" fillId="0" borderId="26"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35" xfId="0" applyFont="1" applyBorder="1" applyAlignment="1">
      <alignment horizontal="center" vertical="center" wrapText="1"/>
    </xf>
    <xf numFmtId="0" fontId="86" fillId="0" borderId="36" xfId="0" applyFont="1" applyBorder="1" applyAlignment="1">
      <alignment horizontal="center" vertical="center" wrapText="1"/>
    </xf>
    <xf numFmtId="0" fontId="6" fillId="0" borderId="26" xfId="0" applyFont="1" applyBorder="1" applyAlignment="1">
      <alignment horizontal="left" vertical="top" indent="1"/>
    </xf>
    <xf numFmtId="0" fontId="6" fillId="0" borderId="18" xfId="0" applyFont="1" applyBorder="1" applyAlignment="1">
      <alignment horizontal="left" vertical="top" indent="1"/>
    </xf>
    <xf numFmtId="0" fontId="6" fillId="0" borderId="27" xfId="0" applyFont="1" applyBorder="1" applyAlignment="1">
      <alignment horizontal="left" vertical="top" indent="1"/>
    </xf>
    <xf numFmtId="0" fontId="6" fillId="0" borderId="22" xfId="0" applyFont="1" applyBorder="1" applyAlignment="1">
      <alignment horizontal="left" vertical="top" indent="1"/>
    </xf>
    <xf numFmtId="0" fontId="6" fillId="0" borderId="0" xfId="0" applyFont="1" applyBorder="1" applyAlignment="1">
      <alignment horizontal="left" vertical="top" indent="1"/>
    </xf>
    <xf numFmtId="0" fontId="6" fillId="0" borderId="23" xfId="0" applyFont="1" applyBorder="1" applyAlignment="1">
      <alignment horizontal="left" vertical="top" indent="1"/>
    </xf>
    <xf numFmtId="0" fontId="6" fillId="0" borderId="35" xfId="0" applyFont="1" applyBorder="1" applyAlignment="1">
      <alignment horizontal="left" vertical="top" indent="1"/>
    </xf>
    <xf numFmtId="0" fontId="6" fillId="0" borderId="36" xfId="0" applyFont="1" applyBorder="1" applyAlignment="1">
      <alignment horizontal="left" vertical="top" indent="1"/>
    </xf>
    <xf numFmtId="0" fontId="6" fillId="0" borderId="91" xfId="0" applyFont="1" applyBorder="1" applyAlignment="1">
      <alignment horizontal="left" vertical="top" indent="1"/>
    </xf>
    <xf numFmtId="0" fontId="34" fillId="0" borderId="28"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9" xfId="0" applyFont="1" applyBorder="1" applyAlignment="1">
      <alignment horizontal="center" vertical="center" wrapText="1"/>
    </xf>
    <xf numFmtId="2" fontId="30" fillId="0" borderId="29" xfId="0" applyNumberFormat="1" applyFont="1" applyBorder="1" applyAlignment="1">
      <alignment horizontal="center" vertical="center"/>
    </xf>
    <xf numFmtId="2" fontId="30" fillId="0" borderId="31"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80" xfId="0" applyFont="1" applyBorder="1" applyAlignment="1">
      <alignment horizontal="center" vertical="center"/>
    </xf>
    <xf numFmtId="0" fontId="30" fillId="0" borderId="79" xfId="0" applyFont="1" applyBorder="1" applyAlignment="1">
      <alignment horizontal="center" vertical="center"/>
    </xf>
    <xf numFmtId="0" fontId="30" fillId="0" borderId="4" xfId="0" applyFont="1" applyBorder="1" applyAlignment="1">
      <alignment horizontal="center" vertical="center"/>
    </xf>
    <xf numFmtId="0" fontId="32" fillId="0" borderId="0" xfId="0" applyFont="1" applyBorder="1" applyAlignment="1">
      <alignment horizontal="center" vertical="center"/>
    </xf>
    <xf numFmtId="0" fontId="26" fillId="0" borderId="2" xfId="0" applyFont="1" applyBorder="1" applyAlignment="1">
      <alignment horizontal="left" vertical="center" wrapText="1" indent="1"/>
    </xf>
    <xf numFmtId="0" fontId="26" fillId="0" borderId="3"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1" xfId="0" applyFont="1" applyBorder="1" applyAlignment="1">
      <alignment horizontal="left" vertical="center" wrapText="1" indent="1"/>
    </xf>
    <xf numFmtId="1" fontId="54" fillId="0" borderId="62" xfId="0" applyNumberFormat="1" applyFont="1" applyBorder="1" applyAlignment="1">
      <alignment horizontal="center" vertical="center"/>
    </xf>
    <xf numFmtId="1" fontId="54" fillId="0" borderId="78" xfId="0" applyNumberFormat="1" applyFont="1" applyBorder="1" applyAlignment="1">
      <alignment horizontal="center" vertical="center"/>
    </xf>
    <xf numFmtId="1" fontId="54" fillId="0" borderId="83" xfId="0" applyNumberFormat="1" applyFont="1" applyBorder="1" applyAlignment="1">
      <alignment horizontal="center" vertical="center"/>
    </xf>
    <xf numFmtId="0" fontId="30" fillId="0" borderId="75" xfId="0" applyFont="1" applyBorder="1" applyAlignment="1">
      <alignment horizontal="center" vertical="center"/>
    </xf>
    <xf numFmtId="0" fontId="30" fillId="0" borderId="84" xfId="0" applyFont="1" applyBorder="1" applyAlignment="1">
      <alignment horizontal="center" vertical="center"/>
    </xf>
    <xf numFmtId="0" fontId="30" fillId="0" borderId="85" xfId="0" applyFont="1" applyBorder="1" applyAlignment="1">
      <alignment horizontal="center" vertical="center"/>
    </xf>
    <xf numFmtId="0" fontId="22" fillId="0" borderId="6" xfId="0" applyFont="1" applyBorder="1" applyAlignment="1">
      <alignment horizontal="left" vertical="center" wrapText="1" indent="1"/>
    </xf>
    <xf numFmtId="0" fontId="22" fillId="0" borderId="0" xfId="0" applyFont="1" applyBorder="1" applyAlignment="1">
      <alignment horizontal="left" vertical="center" wrapText="1" indent="1"/>
    </xf>
    <xf numFmtId="0" fontId="30" fillId="0" borderId="0" xfId="0" applyFont="1" applyFill="1" applyBorder="1" applyAlignment="1">
      <alignment horizontal="left" vertical="center" wrapText="1" indent="1"/>
    </xf>
    <xf numFmtId="0" fontId="26"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8" fillId="0" borderId="12" xfId="0" applyFont="1" applyBorder="1" applyAlignment="1">
      <alignment horizontal="center" vertical="center"/>
    </xf>
    <xf numFmtId="0" fontId="28" fillId="0" borderId="88" xfId="0" applyFont="1" applyBorder="1" applyAlignment="1">
      <alignment horizontal="center" vertical="center"/>
    </xf>
    <xf numFmtId="0" fontId="34" fillId="0" borderId="32" xfId="0" applyFont="1" applyBorder="1" applyAlignment="1">
      <alignment horizontal="left" vertical="center" wrapText="1" indent="1"/>
    </xf>
    <xf numFmtId="0" fontId="34" fillId="0" borderId="10" xfId="0" applyFont="1" applyBorder="1" applyAlignment="1">
      <alignment horizontal="left" vertical="center" wrapText="1" indent="1"/>
    </xf>
    <xf numFmtId="0" fontId="28" fillId="0" borderId="68" xfId="0" applyFont="1" applyBorder="1" applyAlignment="1">
      <alignment horizontal="left" vertical="center" wrapText="1" indent="1"/>
    </xf>
    <xf numFmtId="0" fontId="28" fillId="0" borderId="34" xfId="0" applyFont="1" applyBorder="1" applyAlignment="1">
      <alignment horizontal="left" vertical="center" wrapText="1" indent="1"/>
    </xf>
    <xf numFmtId="0" fontId="22" fillId="0" borderId="30" xfId="0" applyFont="1" applyBorder="1" applyAlignment="1">
      <alignment horizontal="center" vertical="center"/>
    </xf>
    <xf numFmtId="0" fontId="22" fillId="0" borderId="32" xfId="0" applyFont="1" applyBorder="1" applyAlignment="1">
      <alignment horizontal="center" vertical="center"/>
    </xf>
    <xf numFmtId="0" fontId="28" fillId="0" borderId="11" xfId="0" applyFont="1" applyBorder="1" applyAlignment="1">
      <alignment horizontal="center" vertical="center"/>
    </xf>
    <xf numFmtId="0" fontId="28" fillId="0" borderId="29" xfId="0" applyFont="1" applyBorder="1" applyAlignment="1">
      <alignment horizontal="center" vertical="center"/>
    </xf>
    <xf numFmtId="0" fontId="30" fillId="0" borderId="15" xfId="0" applyFont="1" applyBorder="1" applyAlignment="1">
      <alignment horizontal="left" vertical="center" indent="1"/>
    </xf>
    <xf numFmtId="0" fontId="30" fillId="0" borderId="16" xfId="0" applyFont="1" applyBorder="1" applyAlignment="1">
      <alignment horizontal="left" vertical="center" indent="1"/>
    </xf>
    <xf numFmtId="0" fontId="30" fillId="0" borderId="21" xfId="0" applyFont="1" applyFill="1" applyBorder="1" applyAlignment="1">
      <alignment horizontal="left" vertical="center" indent="1"/>
    </xf>
    <xf numFmtId="0" fontId="30" fillId="0" borderId="19" xfId="0" applyFont="1" applyFill="1" applyBorder="1" applyAlignment="1">
      <alignment horizontal="left" vertical="center" indent="1"/>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9" xfId="0" applyFont="1" applyBorder="1" applyAlignment="1">
      <alignment horizontal="center" vertical="center" wrapText="1"/>
    </xf>
    <xf numFmtId="0" fontId="34" fillId="0" borderId="37" xfId="0" applyFont="1" applyBorder="1" applyAlignment="1">
      <alignment horizontal="left" vertical="center" wrapText="1" indent="1"/>
    </xf>
    <xf numFmtId="0" fontId="34" fillId="0" borderId="25" xfId="0" applyFont="1" applyBorder="1" applyAlignment="1">
      <alignment horizontal="left" vertical="center" wrapText="1" indent="1"/>
    </xf>
    <xf numFmtId="0" fontId="28" fillId="0" borderId="28" xfId="0" applyFont="1" applyBorder="1" applyAlignment="1">
      <alignment horizontal="left" vertical="center" wrapText="1" indent="1"/>
    </xf>
    <xf numFmtId="0" fontId="28" fillId="0" borderId="11" xfId="0" applyFont="1" applyBorder="1" applyAlignment="1">
      <alignment horizontal="left" vertical="center" wrapText="1" indent="1"/>
    </xf>
    <xf numFmtId="0" fontId="28" fillId="0" borderId="6" xfId="0" applyFont="1" applyBorder="1" applyAlignment="1">
      <alignment horizontal="left" vertical="center" wrapText="1" indent="1"/>
    </xf>
    <xf numFmtId="0" fontId="28" fillId="0" borderId="0" xfId="0" applyFont="1" applyBorder="1" applyAlignment="1">
      <alignment horizontal="left" vertical="center" wrapText="1" indent="1"/>
    </xf>
    <xf numFmtId="0" fontId="28" fillId="0" borderId="5"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1" xfId="0" applyFont="1" applyBorder="1" applyAlignment="1">
      <alignment horizontal="left" vertical="center" wrapText="1" indent="1"/>
    </xf>
    <xf numFmtId="0" fontId="22" fillId="0" borderId="3" xfId="0" applyFont="1" applyBorder="1" applyAlignment="1">
      <alignment horizontal="left" vertical="top" wrapText="1"/>
    </xf>
    <xf numFmtId="0" fontId="22" fillId="0" borderId="0" xfId="0" applyFont="1" applyBorder="1" applyAlignment="1">
      <alignment horizontal="left" vertical="top" wrapText="1"/>
    </xf>
    <xf numFmtId="0" fontId="32" fillId="0" borderId="12" xfId="0" applyFont="1" applyFill="1" applyBorder="1" applyAlignment="1">
      <alignment horizontal="left" vertical="center" indent="1"/>
    </xf>
    <xf numFmtId="0" fontId="32" fillId="0" borderId="13" xfId="0" applyFont="1" applyFill="1" applyBorder="1" applyAlignment="1">
      <alignment horizontal="left" vertical="center" indent="1"/>
    </xf>
    <xf numFmtId="0" fontId="32" fillId="0" borderId="15" xfId="0" applyFont="1" applyFill="1" applyBorder="1" applyAlignment="1">
      <alignment horizontal="left" vertical="center" indent="1"/>
    </xf>
    <xf numFmtId="0" fontId="32" fillId="0" borderId="16" xfId="0" applyFont="1" applyFill="1" applyBorder="1" applyAlignment="1">
      <alignment horizontal="left" vertical="center" indent="1"/>
    </xf>
    <xf numFmtId="0" fontId="30" fillId="0" borderId="15" xfId="0" applyFont="1" applyFill="1" applyBorder="1" applyAlignment="1">
      <alignment horizontal="left" vertical="center" indent="1"/>
    </xf>
    <xf numFmtId="0" fontId="30" fillId="0" borderId="16" xfId="0" applyFont="1" applyFill="1" applyBorder="1" applyAlignment="1">
      <alignment horizontal="left" vertical="center" indent="1"/>
    </xf>
    <xf numFmtId="2" fontId="22" fillId="0" borderId="10" xfId="0" applyNumberFormat="1" applyFont="1" applyBorder="1" applyAlignment="1">
      <alignment horizontal="center" vertical="center"/>
    </xf>
    <xf numFmtId="2" fontId="30" fillId="0" borderId="92" xfId="0" applyNumberFormat="1" applyFont="1" applyBorder="1" applyAlignment="1">
      <alignment horizontal="center" vertical="center"/>
    </xf>
    <xf numFmtId="2" fontId="30" fillId="0" borderId="39" xfId="0" applyNumberFormat="1" applyFont="1" applyBorder="1" applyAlignment="1">
      <alignment horizontal="center" vertical="center"/>
    </xf>
    <xf numFmtId="2" fontId="30" fillId="0" borderId="93" xfId="0" applyNumberFormat="1" applyFont="1" applyBorder="1" applyAlignment="1">
      <alignment horizontal="center" vertical="center"/>
    </xf>
    <xf numFmtId="2" fontId="30" fillId="0" borderId="88" xfId="0" applyNumberFormat="1" applyFont="1" applyBorder="1" applyAlignment="1">
      <alignment horizontal="center" vertical="center"/>
    </xf>
    <xf numFmtId="0" fontId="34" fillId="0" borderId="92" xfId="0" applyFont="1" applyBorder="1" applyAlignment="1">
      <alignment horizontal="center" vertical="center"/>
    </xf>
    <xf numFmtId="0" fontId="34" fillId="0" borderId="39" xfId="0" applyFont="1" applyBorder="1" applyAlignment="1">
      <alignment horizontal="center" vertical="center"/>
    </xf>
    <xf numFmtId="0" fontId="32" fillId="0" borderId="93" xfId="0" applyFont="1" applyBorder="1" applyAlignment="1">
      <alignment horizontal="center" vertical="center"/>
    </xf>
    <xf numFmtId="0" fontId="32" fillId="0" borderId="88" xfId="0" applyFont="1" applyBorder="1" applyAlignment="1">
      <alignment horizontal="center" vertical="center"/>
    </xf>
    <xf numFmtId="0" fontId="30" fillId="0" borderId="15" xfId="0" applyFont="1" applyFill="1" applyBorder="1" applyAlignment="1">
      <alignment horizontal="left" vertical="center" wrapText="1" indent="1"/>
    </xf>
    <xf numFmtId="0" fontId="30" fillId="0" borderId="16" xfId="0" applyFont="1" applyFill="1" applyBorder="1" applyAlignment="1">
      <alignment horizontal="left" vertical="center" wrapText="1" indent="1"/>
    </xf>
    <xf numFmtId="0" fontId="28" fillId="0" borderId="2" xfId="0" applyFont="1" applyBorder="1" applyAlignment="1">
      <alignment horizontal="left" vertical="center" wrapText="1" indent="1"/>
    </xf>
    <xf numFmtId="0" fontId="28" fillId="0" borderId="3" xfId="0" applyFont="1" applyBorder="1" applyAlignment="1">
      <alignment horizontal="left" vertical="center" wrapText="1" indent="1"/>
    </xf>
    <xf numFmtId="0" fontId="28" fillId="0" borderId="4" xfId="0" applyFont="1" applyBorder="1" applyAlignment="1">
      <alignment horizontal="left" vertical="center" wrapText="1" indent="1"/>
    </xf>
    <xf numFmtId="0" fontId="22" fillId="0" borderId="7" xfId="0" applyFont="1" applyBorder="1" applyAlignment="1">
      <alignment horizontal="left" vertical="center" indent="1"/>
    </xf>
    <xf numFmtId="0" fontId="22" fillId="0" borderId="1" xfId="0" applyFont="1" applyBorder="1" applyAlignment="1">
      <alignment horizontal="left" vertical="center" indent="1"/>
    </xf>
    <xf numFmtId="2" fontId="22" fillId="0" borderId="10" xfId="0" applyNumberFormat="1" applyFont="1" applyBorder="1" applyAlignment="1">
      <alignment horizontal="center" vertical="center" wrapText="1"/>
    </xf>
    <xf numFmtId="2" fontId="22" fillId="0" borderId="33" xfId="0" applyNumberFormat="1" applyFont="1" applyBorder="1" applyAlignment="1">
      <alignment horizontal="center" vertical="center" wrapText="1"/>
    </xf>
    <xf numFmtId="0" fontId="22" fillId="0" borderId="10"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2" fillId="0" borderId="12" xfId="0" applyFont="1" applyFill="1" applyBorder="1" applyAlignment="1">
      <alignment horizontal="left" vertical="center" indent="2"/>
    </xf>
    <xf numFmtId="0" fontId="32" fillId="0" borderId="13" xfId="0" applyFont="1" applyFill="1" applyBorder="1" applyAlignment="1">
      <alignment horizontal="left" vertical="center" indent="2"/>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5" fillId="4" borderId="2"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22" fillId="4" borderId="45" xfId="0" applyFont="1" applyFill="1" applyBorder="1" applyAlignment="1">
      <alignment horizontal="left" vertical="center" wrapText="1" indent="1"/>
    </xf>
    <xf numFmtId="0" fontId="22" fillId="4" borderId="47" xfId="0" applyFont="1" applyFill="1" applyBorder="1" applyAlignment="1">
      <alignment horizontal="left" vertical="center" wrapText="1" inden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1" xfId="0" applyFont="1" applyFill="1" applyBorder="1" applyAlignment="1">
      <alignment horizontal="center" vertical="center"/>
    </xf>
    <xf numFmtId="0" fontId="32" fillId="4" borderId="76" xfId="0" applyFont="1" applyFill="1" applyBorder="1" applyAlignment="1">
      <alignment horizontal="center" vertical="center"/>
    </xf>
    <xf numFmtId="0" fontId="32" fillId="4" borderId="77" xfId="0" applyFont="1" applyFill="1" applyBorder="1" applyAlignment="1">
      <alignment horizontal="center" vertical="center"/>
    </xf>
    <xf numFmtId="0" fontId="22" fillId="4" borderId="68" xfId="0" applyFont="1" applyFill="1" applyBorder="1" applyAlignment="1">
      <alignment horizontal="left" vertical="center" wrapText="1" indent="1"/>
    </xf>
    <xf numFmtId="0" fontId="22" fillId="4" borderId="30" xfId="0" applyFont="1" applyFill="1" applyBorder="1" applyAlignment="1">
      <alignment horizontal="left" vertical="center" wrapText="1" indent="1"/>
    </xf>
    <xf numFmtId="0" fontId="22" fillId="4" borderId="32" xfId="0" applyFont="1" applyFill="1" applyBorder="1" applyAlignment="1">
      <alignment horizontal="left" vertical="center" wrapText="1" indent="1"/>
    </xf>
    <xf numFmtId="0" fontId="28" fillId="4" borderId="2"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30" fillId="0" borderId="0" xfId="0" applyFont="1" applyBorder="1" applyAlignment="1">
      <alignment horizontal="left" vertical="center" wrapText="1" indent="1"/>
    </xf>
    <xf numFmtId="2" fontId="22" fillId="0" borderId="9" xfId="0" applyNumberFormat="1" applyFont="1" applyBorder="1" applyAlignment="1">
      <alignment horizontal="center" vertical="center" wrapText="1"/>
    </xf>
    <xf numFmtId="2" fontId="22" fillId="0" borderId="31" xfId="0" applyNumberFormat="1" applyFont="1" applyBorder="1" applyAlignment="1">
      <alignment horizontal="center" vertical="center" wrapText="1"/>
    </xf>
    <xf numFmtId="2" fontId="22" fillId="0" borderId="9" xfId="0" applyNumberFormat="1" applyFont="1" applyBorder="1" applyAlignment="1">
      <alignment horizontal="center" vertical="center"/>
    </xf>
    <xf numFmtId="0" fontId="22" fillId="0" borderId="65"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39" fillId="0" borderId="11" xfId="0" applyFont="1" applyBorder="1" applyAlignment="1">
      <alignment horizontal="center" vertical="center"/>
    </xf>
    <xf numFmtId="0" fontId="39" fillId="0" borderId="29" xfId="0" applyFont="1" applyBorder="1" applyAlignment="1">
      <alignment horizontal="center" vertical="center"/>
    </xf>
    <xf numFmtId="0" fontId="22" fillId="4" borderId="65" xfId="0" applyFont="1" applyFill="1" applyBorder="1" applyAlignment="1">
      <alignment horizontal="center" vertical="center" wrapText="1"/>
    </xf>
    <xf numFmtId="0" fontId="22" fillId="4" borderId="66" xfId="0" applyFont="1" applyFill="1" applyBorder="1" applyAlignment="1">
      <alignment horizontal="center" vertical="center" wrapText="1"/>
    </xf>
    <xf numFmtId="0" fontId="22" fillId="4" borderId="67" xfId="0" applyFont="1" applyFill="1" applyBorder="1" applyAlignment="1">
      <alignment horizontal="center" vertical="center" wrapText="1"/>
    </xf>
    <xf numFmtId="0" fontId="28" fillId="0" borderId="76" xfId="0" applyFont="1" applyBorder="1" applyAlignment="1">
      <alignment horizontal="left" vertical="center" wrapText="1" indent="1"/>
    </xf>
    <xf numFmtId="0" fontId="28" fillId="0" borderId="86" xfId="0" applyFont="1" applyBorder="1" applyAlignment="1">
      <alignment horizontal="left" vertical="center" wrapText="1" indent="1"/>
    </xf>
    <xf numFmtId="0" fontId="22" fillId="0" borderId="9" xfId="0" applyFont="1" applyBorder="1" applyAlignment="1">
      <alignment horizontal="center" vertical="center"/>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45" xfId="0" applyFont="1" applyBorder="1" applyAlignment="1">
      <alignment horizontal="left" vertical="center" wrapText="1"/>
    </xf>
    <xf numFmtId="0" fontId="22" fillId="0" borderId="47" xfId="0" applyFont="1" applyBorder="1" applyAlignment="1">
      <alignment horizontal="left" vertical="center" wrapText="1"/>
    </xf>
    <xf numFmtId="0" fontId="26" fillId="0" borderId="12" xfId="0" applyFont="1" applyBorder="1" applyAlignment="1">
      <alignment horizontal="left" vertical="center" wrapText="1" indent="1"/>
    </xf>
    <xf numFmtId="0" fontId="26" fillId="0" borderId="13" xfId="0" applyFont="1" applyBorder="1" applyAlignment="1">
      <alignment horizontal="left" vertical="center" wrapText="1" indent="1"/>
    </xf>
    <xf numFmtId="0" fontId="22" fillId="0" borderId="30" xfId="0" applyFont="1" applyBorder="1" applyAlignment="1">
      <alignment horizontal="left" vertical="center" wrapText="1" indent="1"/>
    </xf>
    <xf numFmtId="0" fontId="22" fillId="0" borderId="41" xfId="0" applyFont="1" applyBorder="1" applyAlignment="1">
      <alignment horizontal="left" vertical="center" wrapText="1"/>
    </xf>
    <xf numFmtId="0" fontId="22" fillId="0" borderId="43" xfId="0" applyFont="1" applyBorder="1" applyAlignment="1">
      <alignment horizontal="left" vertical="center" wrapText="1"/>
    </xf>
    <xf numFmtId="0" fontId="34" fillId="0" borderId="0" xfId="0" applyFont="1" applyBorder="1" applyAlignment="1">
      <alignment horizontal="center" textRotation="90" wrapText="1"/>
    </xf>
    <xf numFmtId="0" fontId="22" fillId="0" borderId="32" xfId="0" applyFont="1" applyBorder="1" applyAlignment="1">
      <alignment horizontal="left" vertical="center" wrapText="1" indent="1"/>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Font="1" applyFill="1" applyBorder="1" applyAlignment="1">
      <alignment horizontal="left" vertical="center" indent="2"/>
    </xf>
    <xf numFmtId="0" fontId="32" fillId="0" borderId="16" xfId="0" applyFont="1" applyFill="1" applyBorder="1" applyAlignment="1">
      <alignment horizontal="left" vertical="center" indent="2"/>
    </xf>
    <xf numFmtId="0" fontId="32" fillId="0" borderId="17" xfId="0" applyFont="1" applyFill="1" applyBorder="1" applyAlignment="1">
      <alignment horizontal="left" vertical="center" indent="2"/>
    </xf>
    <xf numFmtId="0" fontId="30" fillId="0" borderId="16" xfId="0" applyFont="1" applyFill="1" applyBorder="1" applyAlignment="1">
      <alignment horizontal="left" vertical="center" indent="2"/>
    </xf>
    <xf numFmtId="0" fontId="30" fillId="0" borderId="17" xfId="0" applyFont="1" applyFill="1" applyBorder="1" applyAlignment="1">
      <alignment horizontal="left" vertical="center" indent="2"/>
    </xf>
    <xf numFmtId="0" fontId="30" fillId="0" borderId="18" xfId="0" applyFont="1" applyFill="1" applyBorder="1" applyAlignment="1">
      <alignment horizontal="left" vertical="center" indent="2"/>
    </xf>
    <xf numFmtId="0" fontId="30" fillId="0" borderId="72" xfId="0" applyFont="1" applyFill="1" applyBorder="1" applyAlignment="1">
      <alignment horizontal="left" vertical="center" indent="2"/>
    </xf>
    <xf numFmtId="0" fontId="30" fillId="0" borderId="36" xfId="0" applyFont="1" applyFill="1" applyBorder="1" applyAlignment="1">
      <alignment horizontal="left" vertical="center" indent="2"/>
    </xf>
    <xf numFmtId="0" fontId="30" fillId="0" borderId="73" xfId="0" applyFont="1" applyFill="1" applyBorder="1" applyAlignment="1">
      <alignment horizontal="left" vertical="center" indent="2"/>
    </xf>
    <xf numFmtId="1" fontId="54" fillId="0" borderId="64" xfId="0" applyNumberFormat="1" applyFont="1" applyBorder="1" applyAlignment="1">
      <alignment horizontal="center" vertical="center"/>
    </xf>
    <xf numFmtId="1" fontId="54" fillId="0" borderId="31" xfId="0" applyNumberFormat="1" applyFont="1" applyBorder="1" applyAlignment="1">
      <alignment horizontal="center" vertical="center"/>
    </xf>
    <xf numFmtId="1" fontId="54" fillId="0" borderId="33" xfId="0" applyNumberFormat="1" applyFont="1" applyBorder="1" applyAlignment="1">
      <alignment horizontal="center" vertical="center"/>
    </xf>
    <xf numFmtId="0" fontId="34" fillId="0" borderId="30" xfId="0" applyFont="1" applyBorder="1" applyAlignment="1">
      <alignment horizontal="left" vertical="center" wrapText="1" indent="1"/>
    </xf>
    <xf numFmtId="0" fontId="34" fillId="0" borderId="9" xfId="0" applyFont="1" applyBorder="1" applyAlignment="1">
      <alignment horizontal="left" vertical="center" wrapText="1" indent="1"/>
    </xf>
    <xf numFmtId="0" fontId="30" fillId="0" borderId="1" xfId="0" applyFont="1" applyFill="1" applyBorder="1" applyAlignment="1">
      <alignment horizontal="left" vertical="center" indent="2"/>
    </xf>
    <xf numFmtId="0" fontId="30" fillId="0" borderId="8" xfId="0" applyFont="1" applyFill="1" applyBorder="1" applyAlignment="1">
      <alignment horizontal="left" vertical="center" indent="2"/>
    </xf>
    <xf numFmtId="0" fontId="28" fillId="0" borderId="9" xfId="0" applyFont="1" applyBorder="1" applyAlignment="1">
      <alignment horizontal="center" vertical="center"/>
    </xf>
    <xf numFmtId="0" fontId="28" fillId="0" borderId="31" xfId="0" applyFont="1" applyBorder="1" applyAlignment="1">
      <alignment horizontal="center" vertical="center"/>
    </xf>
    <xf numFmtId="171" fontId="57" fillId="6" borderId="0" xfId="0" applyNumberFormat="1" applyFont="1" applyFill="1" applyBorder="1" applyAlignment="1">
      <alignment horizontal="left" vertical="center" indent="1"/>
    </xf>
    <xf numFmtId="0" fontId="88" fillId="0" borderId="36" xfId="0" applyFont="1" applyBorder="1" applyAlignment="1" applyProtection="1">
      <alignment horizontal="left" vertical="center"/>
      <protection locked="0"/>
    </xf>
    <xf numFmtId="0" fontId="9" fillId="0" borderId="75" xfId="0" applyFont="1" applyFill="1" applyBorder="1" applyAlignment="1" applyProtection="1">
      <alignment horizontal="left" vertical="top" wrapText="1"/>
      <protection locked="0"/>
    </xf>
    <xf numFmtId="0" fontId="9" fillId="0" borderId="84" xfId="0" applyFont="1" applyFill="1" applyBorder="1" applyAlignment="1" applyProtection="1">
      <alignment horizontal="left" vertical="top" wrapText="1"/>
      <protection locked="0"/>
    </xf>
    <xf numFmtId="0" fontId="9" fillId="0" borderId="85" xfId="0" applyFont="1" applyFill="1" applyBorder="1" applyAlignment="1" applyProtection="1">
      <alignment horizontal="left" vertical="top" wrapText="1"/>
      <protection locked="0"/>
    </xf>
    <xf numFmtId="0" fontId="87" fillId="0" borderId="0" xfId="0" applyFont="1" applyFill="1" applyBorder="1" applyAlignment="1">
      <alignment vertical="center" wrapText="1" shrinkToFit="1"/>
    </xf>
    <xf numFmtId="0" fontId="22" fillId="0" borderId="0" xfId="0" applyFont="1" applyFill="1" applyBorder="1" applyAlignment="1">
      <alignment vertical="center" wrapText="1"/>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87" fillId="0" borderId="0" xfId="0" applyFont="1" applyBorder="1" applyAlignment="1" applyProtection="1">
      <alignment horizontal="left" vertical="center" wrapText="1"/>
      <protection locked="0"/>
    </xf>
    <xf numFmtId="0" fontId="87" fillId="0" borderId="23" xfId="0" applyFont="1" applyBorder="1" applyAlignment="1" applyProtection="1">
      <alignment horizontal="left" vertical="center" wrapText="1"/>
      <protection locked="0"/>
    </xf>
    <xf numFmtId="0" fontId="88" fillId="0" borderId="91" xfId="0" applyFont="1" applyBorder="1" applyAlignment="1" applyProtection="1">
      <alignment horizontal="left" vertical="center"/>
      <protection locked="0"/>
    </xf>
    <xf numFmtId="0" fontId="89" fillId="0" borderId="0" xfId="0" applyFont="1" applyBorder="1" applyAlignment="1" applyProtection="1">
      <alignment horizontal="left" vertical="center" wrapText="1"/>
      <protection locked="0"/>
    </xf>
    <xf numFmtId="0" fontId="89" fillId="0" borderId="23" xfId="0" applyFont="1" applyBorder="1" applyAlignment="1" applyProtection="1">
      <alignment horizontal="left" vertical="center" wrapText="1"/>
      <protection locked="0"/>
    </xf>
    <xf numFmtId="0" fontId="89" fillId="0" borderId="18" xfId="0" applyFont="1" applyBorder="1" applyAlignment="1" applyProtection="1">
      <alignment horizontal="left" vertical="center" wrapText="1"/>
      <protection locked="0"/>
    </xf>
    <xf numFmtId="0" fontId="89" fillId="0" borderId="27" xfId="0" applyFont="1" applyBorder="1" applyAlignment="1" applyProtection="1">
      <alignment horizontal="left" vertical="center" wrapText="1"/>
      <protection locked="0"/>
    </xf>
    <xf numFmtId="0" fontId="9" fillId="0" borderId="2"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25" xfId="0" applyFont="1" applyBorder="1" applyAlignment="1" applyProtection="1">
      <alignment horizontal="center" vertical="top" wrapText="1"/>
      <protection locked="0"/>
    </xf>
    <xf numFmtId="0" fontId="9" fillId="0" borderId="96" xfId="0" applyFont="1" applyBorder="1" applyAlignment="1" applyProtection="1">
      <alignment horizontal="center" vertical="top" wrapText="1"/>
      <protection locked="0"/>
    </xf>
    <xf numFmtId="0" fontId="9" fillId="0" borderId="34" xfId="0" applyFont="1" applyBorder="1" applyAlignment="1" applyProtection="1">
      <alignment horizontal="center" vertical="top" wrapText="1"/>
      <protection locked="0"/>
    </xf>
  </cellXfs>
  <cellStyles count="4">
    <cellStyle name="Followed Hyperlink" xfId="2" builtinId="9" customBuiltin="1"/>
    <cellStyle name="Hyperlink" xfId="1" builtinId="8" customBuiltin="1"/>
    <cellStyle name="Normal" xfId="0" builtinId="0"/>
    <cellStyle name="Normal 2" xfId="3" xr:uid="{00000000-0005-0000-0000-000003000000}"/>
  </cellStyles>
  <dxfs count="555">
    <dxf>
      <font>
        <color rgb="FFFF0000"/>
      </font>
    </dxf>
    <dxf>
      <font>
        <color rgb="FFFF0000"/>
      </font>
    </dxf>
    <dxf>
      <font>
        <color rgb="FFFF0000"/>
      </font>
    </dxf>
    <dxf>
      <font>
        <color rgb="FFFF0000"/>
      </font>
    </dxf>
    <dxf>
      <font>
        <color rgb="FFFF0000"/>
      </font>
    </dxf>
    <dxf>
      <fill>
        <patternFill patternType="solid">
          <fgColor theme="1"/>
          <bgColor theme="0" tint="-0.24994659260841701"/>
        </patternFill>
      </fill>
    </dxf>
    <dxf>
      <font>
        <color rgb="FFFF0000"/>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
      <font>
        <color rgb="FFFF0000"/>
      </font>
    </dxf>
    <dxf>
      <font>
        <color rgb="FFFF0000"/>
      </font>
    </dxf>
    <dxf>
      <font>
        <color rgb="FFFF0000"/>
      </font>
    </dxf>
    <dxf>
      <font>
        <color rgb="FFFF0000"/>
      </font>
    </dxf>
    <dxf>
      <font>
        <color rgb="FFFF0000"/>
      </font>
    </dxf>
    <dxf>
      <fill>
        <patternFill patternType="solid">
          <fgColor theme="1"/>
          <bgColor theme="0" tint="-0.24994659260841701"/>
        </patternFill>
      </fill>
    </dxf>
    <dxf>
      <font>
        <color rgb="FFFF0000"/>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
      <font>
        <color rgb="FFFF0000"/>
      </font>
    </dxf>
    <dxf>
      <font>
        <color rgb="FFFF0000"/>
      </font>
    </dxf>
    <dxf>
      <font>
        <color rgb="FFFF0000"/>
      </font>
    </dxf>
    <dxf>
      <font>
        <color rgb="FFFF0000"/>
      </font>
    </dxf>
    <dxf>
      <fill>
        <patternFill patternType="solid">
          <fgColor theme="1"/>
          <bgColor theme="0" tint="-0.24994659260841701"/>
        </patternFill>
      </fill>
    </dxf>
    <dxf>
      <font>
        <color rgb="FFFF0000"/>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
      <font>
        <color rgb="FFFF0000"/>
      </font>
    </dxf>
    <dxf>
      <font>
        <color rgb="FFFF0000"/>
      </font>
    </dxf>
    <dxf>
      <font>
        <color rgb="FFFF0000"/>
      </font>
    </dxf>
    <dxf>
      <font>
        <color rgb="FFFF0000"/>
      </font>
    </dxf>
    <dxf>
      <font>
        <color rgb="FFFF0000"/>
      </font>
    </dxf>
    <dxf>
      <font>
        <color rgb="FFFF0000"/>
      </font>
    </dxf>
    <dxf>
      <fill>
        <patternFill patternType="solid">
          <fgColor theme="1"/>
          <bgColor theme="0" tint="-0.24994659260841701"/>
        </patternFill>
      </fill>
    </dxf>
    <dxf>
      <font>
        <color rgb="FFFF0000"/>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
      <numFmt numFmtId="1" formatCode="0"/>
      <fill>
        <patternFill patternType="none">
          <bgColor auto="1"/>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s>
  <tableStyles count="0" defaultTableStyle="TableStyleMedium9" defaultPivotStyle="PivotStyleLight16"/>
  <colors>
    <mruColors>
      <color rgb="FF000099"/>
      <color rgb="FF0000FF"/>
      <color rgb="FFCCFFCC"/>
      <color rgb="FFFFFFE6"/>
      <color rgb="FFE6FFE6"/>
      <color rgb="FFDCFFDC"/>
      <color rgb="FFCCFFDC"/>
      <color rgb="FFFFFFFB"/>
      <color rgb="FFFFFF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extLst>
            <c:ext xmlns:c16="http://schemas.microsoft.com/office/drawing/2014/chart" uri="{C3380CC4-5D6E-409C-BE32-E72D297353CC}">
              <c16:uniqueId val="{00000000-E532-4E71-A884-1798A240021F}"/>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extLst>
            <c:ext xmlns:c16="http://schemas.microsoft.com/office/drawing/2014/chart" uri="{C3380CC4-5D6E-409C-BE32-E72D297353CC}">
              <c16:uniqueId val="{00000001-E532-4E71-A884-1798A240021F}"/>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extLst>
            <c:ext xmlns:c16="http://schemas.microsoft.com/office/drawing/2014/chart" uri="{C3380CC4-5D6E-409C-BE32-E72D297353CC}">
              <c16:uniqueId val="{00000002-E532-4E71-A884-1798A240021F}"/>
            </c:ext>
          </c:extLst>
        </c:ser>
        <c:ser>
          <c:idx val="5"/>
          <c:order val="3"/>
          <c:tx>
            <c:v>SU3</c:v>
          </c:tx>
          <c:spPr>
            <a:ln w="1270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extLst>
            <c:ext xmlns:c16="http://schemas.microsoft.com/office/drawing/2014/chart" uri="{C3380CC4-5D6E-409C-BE32-E72D297353CC}">
              <c16:uniqueId val="{00000003-E532-4E71-A884-1798A240021F}"/>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extLst>
            <c:ext xmlns:c16="http://schemas.microsoft.com/office/drawing/2014/chart" uri="{C3380CC4-5D6E-409C-BE32-E72D297353CC}">
              <c16:uniqueId val="{00000004-E532-4E71-A884-1798A240021F}"/>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extLst>
            <c:ext xmlns:c16="http://schemas.microsoft.com/office/drawing/2014/chart" uri="{C3380CC4-5D6E-409C-BE32-E72D297353CC}">
              <c16:uniqueId val="{00000005-E532-4E71-A884-1798A240021F}"/>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extLst>
            <c:ext xmlns:c16="http://schemas.microsoft.com/office/drawing/2014/chart" uri="{C3380CC4-5D6E-409C-BE32-E72D297353CC}">
              <c16:uniqueId val="{00000006-E532-4E71-A884-1798A240021F}"/>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extLst>
            <c:ext xmlns:c16="http://schemas.microsoft.com/office/drawing/2014/chart" uri="{C3380CC4-5D6E-409C-BE32-E72D297353CC}">
              <c16:uniqueId val="{00000007-E532-4E71-A884-1798A240021F}"/>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extLst>
            <c:ext xmlns:c16="http://schemas.microsoft.com/office/drawing/2014/chart" uri="{C3380CC4-5D6E-409C-BE32-E72D297353CC}">
              <c16:uniqueId val="{00000008-E532-4E71-A884-1798A240021F}"/>
            </c:ext>
          </c:extLst>
        </c:ser>
        <c:ser>
          <c:idx val="0"/>
          <c:order val="9"/>
          <c:tx>
            <c:strRef>
              <c:f>MANUAL!$L$199</c:f>
              <c:strCache>
                <c:ptCount val="1"/>
                <c:pt idx="0">
                  <c:v>EV2</c:v>
                </c:pt>
              </c:strCache>
            </c:strRef>
          </c:tx>
          <c:spPr>
            <a:ln w="25400" cap="flat" cmpd="dbl" algn="ctr">
              <a:solidFill>
                <a:srgbClr val="00B0F0"/>
              </a:solidFill>
              <a:prstDash val="dash"/>
              <a:round/>
            </a:ln>
            <a:effectLst/>
          </c:spPr>
          <c:marker>
            <c:symbol val="none"/>
          </c:marker>
          <c:xVal>
            <c:numRef>
              <c:f>MANUAL!$B$201:$B$214</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MANUAL!$L$201:$L$214</c:f>
              <c:numCache>
                <c:formatCode>0.0</c:formatCode>
                <c:ptCount val="14"/>
                <c:pt idx="0">
                  <c:v>55.693750000000001</c:v>
                </c:pt>
                <c:pt idx="1">
                  <c:v>111.3875</c:v>
                </c:pt>
                <c:pt idx="2">
                  <c:v>167.08125000000001</c:v>
                </c:pt>
                <c:pt idx="3">
                  <c:v>222.77500000000001</c:v>
                </c:pt>
                <c:pt idx="4">
                  <c:v>359.14336956521737</c:v>
                </c:pt>
                <c:pt idx="5">
                  <c:v>544.0856521739131</c:v>
                </c:pt>
                <c:pt idx="6">
                  <c:v>920.2154347826089</c:v>
                </c:pt>
                <c:pt idx="7">
                  <c:v>1299.4678260869566</c:v>
                </c:pt>
                <c:pt idx="8">
                  <c:v>1679.9692608695655</c:v>
                </c:pt>
                <c:pt idx="9">
                  <c:v>2633.4086739130435</c:v>
                </c:pt>
                <c:pt idx="10">
                  <c:v>3588.0971304347822</c:v>
                </c:pt>
                <c:pt idx="11">
                  <c:v>3590.0071328058793</c:v>
                </c:pt>
                <c:pt idx="12">
                  <c:v>4543.285204347826</c:v>
                </c:pt>
                <c:pt idx="13">
                  <c:v>5498.7230869565228</c:v>
                </c:pt>
              </c:numCache>
            </c:numRef>
          </c:yVal>
          <c:smooth val="0"/>
          <c:extLst>
            <c:ext xmlns:c16="http://schemas.microsoft.com/office/drawing/2014/chart" uri="{C3380CC4-5D6E-409C-BE32-E72D297353CC}">
              <c16:uniqueId val="{00000000-C734-48B2-BC27-31D58BA53583}"/>
            </c:ext>
          </c:extLst>
        </c:ser>
        <c:ser>
          <c:idx val="1"/>
          <c:order val="10"/>
          <c:tx>
            <c:strRef>
              <c:f>MANUAL!$M$199</c:f>
              <c:strCache>
                <c:ptCount val="1"/>
                <c:pt idx="0">
                  <c:v>EV3</c:v>
                </c:pt>
              </c:strCache>
            </c:strRef>
          </c:tx>
          <c:spPr>
            <a:ln w="25400" cap="flat" cmpd="sng" algn="ctr">
              <a:solidFill>
                <a:schemeClr val="accent6">
                  <a:lumMod val="75000"/>
                </a:schemeClr>
              </a:solidFill>
              <a:prstDash val="dash"/>
              <a:round/>
            </a:ln>
            <a:effectLst/>
          </c:spPr>
          <c:marker>
            <c:symbol val="none"/>
          </c:marker>
          <c:xVal>
            <c:numRef>
              <c:f>MANUAL!$B$201:$B$214</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MANUAL!$M$201:$M$214</c:f>
              <c:numCache>
                <c:formatCode>0.0</c:formatCode>
                <c:ptCount val="14"/>
                <c:pt idx="0">
                  <c:v>51.537500000000001</c:v>
                </c:pt>
                <c:pt idx="1">
                  <c:v>131.93600000000001</c:v>
                </c:pt>
                <c:pt idx="2">
                  <c:v>232.26233333333334</c:v>
                </c:pt>
                <c:pt idx="3">
                  <c:v>333.96300000000002</c:v>
                </c:pt>
                <c:pt idx="4">
                  <c:v>543.16787596899235</c:v>
                </c:pt>
                <c:pt idx="5">
                  <c:v>827.3234069767442</c:v>
                </c:pt>
                <c:pt idx="6">
                  <c:v>1397.4289379844961</c:v>
                </c:pt>
                <c:pt idx="7">
                  <c:v>1968.4317034883722</c:v>
                </c:pt>
                <c:pt idx="8">
                  <c:v>2539.7933627906978</c:v>
                </c:pt>
                <c:pt idx="9">
                  <c:v>3968.8255751937986</c:v>
                </c:pt>
                <c:pt idx="10">
                  <c:v>5398.216681395349</c:v>
                </c:pt>
                <c:pt idx="11">
                  <c:v>5401.0756433236866</c:v>
                </c:pt>
                <c:pt idx="12">
                  <c:v>6827.7513451162795</c:v>
                </c:pt>
                <c:pt idx="13">
                  <c:v>8257.3577875969004</c:v>
                </c:pt>
              </c:numCache>
            </c:numRef>
          </c:yVal>
          <c:smooth val="0"/>
          <c:extLst>
            <c:ext xmlns:c16="http://schemas.microsoft.com/office/drawing/2014/chart" uri="{C3380CC4-5D6E-409C-BE32-E72D297353CC}">
              <c16:uniqueId val="{00000001-C734-48B2-BC27-31D58BA53583}"/>
            </c:ext>
          </c:extLst>
        </c:ser>
        <c:dLbls>
          <c:showLegendKey val="0"/>
          <c:showVal val="0"/>
          <c:showCatName val="0"/>
          <c:showSerName val="0"/>
          <c:showPercent val="0"/>
          <c:showBubbleSize val="0"/>
        </c:dLbls>
        <c:axId val="160080368"/>
        <c:axId val="30689288"/>
      </c:scatterChart>
      <c:valAx>
        <c:axId val="160080368"/>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0689288"/>
        <c:crosses val="autoZero"/>
        <c:crossBetween val="midCat"/>
      </c:valAx>
      <c:valAx>
        <c:axId val="30689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0368"/>
        <c:crosses val="autoZero"/>
        <c:crossBetween val="midCat"/>
        <c:majorUnit val="25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extLst>
            <c:ext xmlns:c16="http://schemas.microsoft.com/office/drawing/2014/chart" uri="{C3380CC4-5D6E-409C-BE32-E72D297353CC}">
              <c16:uniqueId val="{00000000-78D8-4587-8E6F-F63F9BCF6EE1}"/>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extLst>
            <c:ext xmlns:c16="http://schemas.microsoft.com/office/drawing/2014/chart" uri="{C3380CC4-5D6E-409C-BE32-E72D297353CC}">
              <c16:uniqueId val="{00000001-78D8-4587-8E6F-F63F9BCF6EE1}"/>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extLst>
            <c:ext xmlns:c16="http://schemas.microsoft.com/office/drawing/2014/chart" uri="{C3380CC4-5D6E-409C-BE32-E72D297353CC}">
              <c16:uniqueId val="{00000002-78D8-4587-8E6F-F63F9BCF6EE1}"/>
            </c:ext>
          </c:extLst>
        </c:ser>
        <c:ser>
          <c:idx val="5"/>
          <c:order val="3"/>
          <c:tx>
            <c:v>SU3</c:v>
          </c:tx>
          <c:spPr>
            <a:ln w="15875"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extLst>
            <c:ext xmlns:c16="http://schemas.microsoft.com/office/drawing/2014/chart" uri="{C3380CC4-5D6E-409C-BE32-E72D297353CC}">
              <c16:uniqueId val="{00000003-78D8-4587-8E6F-F63F9BCF6EE1}"/>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extLst>
            <c:ext xmlns:c16="http://schemas.microsoft.com/office/drawing/2014/chart" uri="{C3380CC4-5D6E-409C-BE32-E72D297353CC}">
              <c16:uniqueId val="{00000004-78D8-4587-8E6F-F63F9BCF6EE1}"/>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extLst>
            <c:ext xmlns:c16="http://schemas.microsoft.com/office/drawing/2014/chart" uri="{C3380CC4-5D6E-409C-BE32-E72D297353CC}">
              <c16:uniqueId val="{00000005-78D8-4587-8E6F-F63F9BCF6EE1}"/>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extLst>
            <c:ext xmlns:c16="http://schemas.microsoft.com/office/drawing/2014/chart" uri="{C3380CC4-5D6E-409C-BE32-E72D297353CC}">
              <c16:uniqueId val="{00000006-78D8-4587-8E6F-F63F9BCF6EE1}"/>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extLst>
            <c:ext xmlns:c16="http://schemas.microsoft.com/office/drawing/2014/chart" uri="{C3380CC4-5D6E-409C-BE32-E72D297353CC}">
              <c16:uniqueId val="{00000007-78D8-4587-8E6F-F63F9BCF6EE1}"/>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extLst>
            <c:ext xmlns:c16="http://schemas.microsoft.com/office/drawing/2014/chart" uri="{C3380CC4-5D6E-409C-BE32-E72D297353CC}">
              <c16:uniqueId val="{00000008-78D8-4587-8E6F-F63F9BCF6EE1}"/>
            </c:ext>
          </c:extLst>
        </c:ser>
        <c:ser>
          <c:idx val="0"/>
          <c:order val="9"/>
          <c:tx>
            <c:strRef>
              <c:f>MANUAL!$L$216</c:f>
              <c:strCache>
                <c:ptCount val="1"/>
                <c:pt idx="0">
                  <c:v>EV2</c:v>
                </c:pt>
              </c:strCache>
            </c:strRef>
          </c:tx>
          <c:spPr>
            <a:ln w="25400" cap="flat" cmpd="dbl" algn="ctr">
              <a:solidFill>
                <a:srgbClr val="00B0F0">
                  <a:alpha val="75000"/>
                </a:srgbClr>
              </a:solidFill>
              <a:prstDash val="dash"/>
              <a:round/>
            </a:ln>
            <a:effectLst/>
          </c:spPr>
          <c:marker>
            <c:symbol val="none"/>
          </c:marker>
          <c:xVal>
            <c:numRef>
              <c:f>MANUAL!$B$218:$B$231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MANUAL!$L$218:$L$231</c:f>
              <c:numCache>
                <c:formatCode>0.0</c:formatCode>
                <c:ptCount val="14"/>
                <c:pt idx="0">
                  <c:v>44.555</c:v>
                </c:pt>
                <c:pt idx="1">
                  <c:v>44.555</c:v>
                </c:pt>
                <c:pt idx="2">
                  <c:v>44.555</c:v>
                </c:pt>
                <c:pt idx="3">
                  <c:v>52.535000000000004</c:v>
                </c:pt>
                <c:pt idx="4">
                  <c:v>60.515000000000001</c:v>
                </c:pt>
                <c:pt idx="5">
                  <c:v>64.50500000000001</c:v>
                </c:pt>
                <c:pt idx="6">
                  <c:v>68.495000000000005</c:v>
                </c:pt>
                <c:pt idx="7">
                  <c:v>70.490000000000009</c:v>
                </c:pt>
                <c:pt idx="8">
                  <c:v>71.686999999999998</c:v>
                </c:pt>
                <c:pt idx="9">
                  <c:v>73.283000000000001</c:v>
                </c:pt>
                <c:pt idx="10">
                  <c:v>74.081000000000003</c:v>
                </c:pt>
                <c:pt idx="11">
                  <c:v>74.082196401799109</c:v>
                </c:pt>
                <c:pt idx="12">
                  <c:v>74.55980000000001</c:v>
                </c:pt>
                <c:pt idx="13">
                  <c:v>74.879000000000005</c:v>
                </c:pt>
              </c:numCache>
            </c:numRef>
          </c:yVal>
          <c:smooth val="0"/>
          <c:extLst>
            <c:ext xmlns:c16="http://schemas.microsoft.com/office/drawing/2014/chart" uri="{C3380CC4-5D6E-409C-BE32-E72D297353CC}">
              <c16:uniqueId val="{00000000-81B7-41C4-86CC-B1AE4DD770D7}"/>
            </c:ext>
          </c:extLst>
        </c:ser>
        <c:ser>
          <c:idx val="1"/>
          <c:order val="10"/>
          <c:tx>
            <c:strRef>
              <c:f>MANUAL!$M$216</c:f>
              <c:strCache>
                <c:ptCount val="1"/>
                <c:pt idx="0">
                  <c:v>EV3</c:v>
                </c:pt>
              </c:strCache>
            </c:strRef>
          </c:tx>
          <c:spPr>
            <a:ln w="25400" cap="flat" cmpd="dbl" algn="ctr">
              <a:solidFill>
                <a:schemeClr val="accent6">
                  <a:lumMod val="75000"/>
                </a:schemeClr>
              </a:solidFill>
              <a:prstDash val="dash"/>
              <a:round/>
            </a:ln>
            <a:effectLst/>
          </c:spPr>
          <c:marker>
            <c:symbol val="none"/>
          </c:marker>
          <c:xVal>
            <c:numRef>
              <c:f>MANUAL!$B$218:$B$231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MANUAL!$M$218:$M$231</c:f>
              <c:numCache>
                <c:formatCode>0.0</c:formatCode>
                <c:ptCount val="14"/>
                <c:pt idx="0">
                  <c:v>49.476000000000006</c:v>
                </c:pt>
                <c:pt idx="1">
                  <c:v>65.967999999999989</c:v>
                </c:pt>
                <c:pt idx="2">
                  <c:v>71.465333333333334</c:v>
                </c:pt>
                <c:pt idx="3">
                  <c:v>75.81</c:v>
                </c:pt>
                <c:pt idx="4">
                  <c:v>88.666666666666657</c:v>
                </c:pt>
                <c:pt idx="5">
                  <c:v>95.094999999999999</c:v>
                </c:pt>
                <c:pt idx="6">
                  <c:v>101.52333333333333</c:v>
                </c:pt>
                <c:pt idx="7">
                  <c:v>104.73750000000001</c:v>
                </c:pt>
                <c:pt idx="8">
                  <c:v>106.66600000000001</c:v>
                </c:pt>
                <c:pt idx="9">
                  <c:v>109.23733333333335</c:v>
                </c:pt>
                <c:pt idx="10">
                  <c:v>110.523</c:v>
                </c:pt>
                <c:pt idx="11">
                  <c:v>110.52492753623189</c:v>
                </c:pt>
                <c:pt idx="12">
                  <c:v>111.29440000000001</c:v>
                </c:pt>
                <c:pt idx="13">
                  <c:v>111.80866666666667</c:v>
                </c:pt>
              </c:numCache>
            </c:numRef>
          </c:yVal>
          <c:smooth val="0"/>
          <c:extLst>
            <c:ext xmlns:c16="http://schemas.microsoft.com/office/drawing/2014/chart" uri="{C3380CC4-5D6E-409C-BE32-E72D297353CC}">
              <c16:uniqueId val="{00000001-81B7-41C4-86CC-B1AE4DD770D7}"/>
            </c:ext>
          </c:extLst>
        </c:ser>
        <c:dLbls>
          <c:showLegendKey val="0"/>
          <c:showVal val="0"/>
          <c:showCatName val="0"/>
          <c:showSerName val="0"/>
          <c:showPercent val="0"/>
          <c:showBubbleSize val="0"/>
        </c:dLbls>
        <c:axId val="366653224"/>
        <c:axId val="366657704"/>
      </c:scatterChart>
      <c:valAx>
        <c:axId val="366653224"/>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57704"/>
        <c:crosses val="autoZero"/>
        <c:crossBetween val="midCat"/>
      </c:valAx>
      <c:valAx>
        <c:axId val="36665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653224"/>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extLst>
            <c:ext xmlns:c16="http://schemas.microsoft.com/office/drawing/2014/chart" uri="{C3380CC4-5D6E-409C-BE32-E72D297353CC}">
              <c16:uniqueId val="{00000000-7D23-49CC-9CB9-31B3D64972F1}"/>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extLst>
            <c:ext xmlns:c16="http://schemas.microsoft.com/office/drawing/2014/chart" uri="{C3380CC4-5D6E-409C-BE32-E72D297353CC}">
              <c16:uniqueId val="{00000001-7D23-49CC-9CB9-31B3D64972F1}"/>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extLst>
            <c:ext xmlns:c16="http://schemas.microsoft.com/office/drawing/2014/chart" uri="{C3380CC4-5D6E-409C-BE32-E72D297353CC}">
              <c16:uniqueId val="{00000002-7D23-49CC-9CB9-31B3D64972F1}"/>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extLst>
            <c:ext xmlns:c16="http://schemas.microsoft.com/office/drawing/2014/chart" uri="{C3380CC4-5D6E-409C-BE32-E72D297353CC}">
              <c16:uniqueId val="{00000003-7D23-49CC-9CB9-31B3D64972F1}"/>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extLst>
            <c:ext xmlns:c16="http://schemas.microsoft.com/office/drawing/2014/chart" uri="{C3380CC4-5D6E-409C-BE32-E72D297353CC}">
              <c16:uniqueId val="{00000004-7D23-49CC-9CB9-31B3D64972F1}"/>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extLst>
            <c:ext xmlns:c16="http://schemas.microsoft.com/office/drawing/2014/chart" uri="{C3380CC4-5D6E-409C-BE32-E72D297353CC}">
              <c16:uniqueId val="{00000005-7D23-49CC-9CB9-31B3D64972F1}"/>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extLst>
            <c:ext xmlns:c16="http://schemas.microsoft.com/office/drawing/2014/chart" uri="{C3380CC4-5D6E-409C-BE32-E72D297353CC}">
              <c16:uniqueId val="{00000006-7D23-49CC-9CB9-31B3D64972F1}"/>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extLst>
            <c:ext xmlns:c16="http://schemas.microsoft.com/office/drawing/2014/chart" uri="{C3380CC4-5D6E-409C-BE32-E72D297353CC}">
              <c16:uniqueId val="{00000007-7D23-49CC-9CB9-31B3D64972F1}"/>
            </c:ext>
          </c:extLst>
        </c:ser>
        <c:dLbls>
          <c:showLegendKey val="0"/>
          <c:showVal val="0"/>
          <c:showCatName val="0"/>
          <c:showSerName val="0"/>
          <c:showPercent val="0"/>
          <c:showBubbleSize val="0"/>
        </c:dLbls>
        <c:axId val="367168960"/>
        <c:axId val="366665672"/>
      </c:scatterChart>
      <c:valAx>
        <c:axId val="36716896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65672"/>
        <c:crosses val="autoZero"/>
        <c:crossBetween val="midCat"/>
        <c:majorUnit val="50"/>
      </c:valAx>
      <c:valAx>
        <c:axId val="366665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68960"/>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extLst>
            <c:ext xmlns:c16="http://schemas.microsoft.com/office/drawing/2014/chart" uri="{C3380CC4-5D6E-409C-BE32-E72D297353CC}">
              <c16:uniqueId val="{00000000-41AF-443B-9840-EA78FC248D9D}"/>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extLst>
            <c:ext xmlns:c16="http://schemas.microsoft.com/office/drawing/2014/chart" uri="{C3380CC4-5D6E-409C-BE32-E72D297353CC}">
              <c16:uniqueId val="{00000001-41AF-443B-9840-EA78FC248D9D}"/>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extLst>
            <c:ext xmlns:c16="http://schemas.microsoft.com/office/drawing/2014/chart" uri="{C3380CC4-5D6E-409C-BE32-E72D297353CC}">
              <c16:uniqueId val="{00000002-41AF-443B-9840-EA78FC248D9D}"/>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extLst>
            <c:ext xmlns:c16="http://schemas.microsoft.com/office/drawing/2014/chart" uri="{C3380CC4-5D6E-409C-BE32-E72D297353CC}">
              <c16:uniqueId val="{00000003-41AF-443B-9840-EA78FC248D9D}"/>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extLst>
            <c:ext xmlns:c16="http://schemas.microsoft.com/office/drawing/2014/chart" uri="{C3380CC4-5D6E-409C-BE32-E72D297353CC}">
              <c16:uniqueId val="{00000004-41AF-443B-9840-EA78FC248D9D}"/>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extLst>
            <c:ext xmlns:c16="http://schemas.microsoft.com/office/drawing/2014/chart" uri="{C3380CC4-5D6E-409C-BE32-E72D297353CC}">
              <c16:uniqueId val="{00000005-41AF-443B-9840-EA78FC248D9D}"/>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extLst>
            <c:ext xmlns:c16="http://schemas.microsoft.com/office/drawing/2014/chart" uri="{C3380CC4-5D6E-409C-BE32-E72D297353CC}">
              <c16:uniqueId val="{00000006-41AF-443B-9840-EA78FC248D9D}"/>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extLst>
            <c:ext xmlns:c16="http://schemas.microsoft.com/office/drawing/2014/chart" uri="{C3380CC4-5D6E-409C-BE32-E72D297353CC}">
              <c16:uniqueId val="{00000007-41AF-443B-9840-EA78FC248D9D}"/>
            </c:ext>
          </c:extLst>
        </c:ser>
        <c:dLbls>
          <c:showLegendKey val="0"/>
          <c:showVal val="0"/>
          <c:showCatName val="0"/>
          <c:showSerName val="0"/>
          <c:showPercent val="0"/>
          <c:showBubbleSize val="0"/>
        </c:dLbls>
        <c:axId val="366985120"/>
        <c:axId val="366985512"/>
      </c:scatterChart>
      <c:valAx>
        <c:axId val="36698512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5512"/>
        <c:crosses val="autoZero"/>
        <c:crossBetween val="midCat"/>
      </c:valAx>
      <c:valAx>
        <c:axId val="366985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5120"/>
        <c:crosses val="autoZero"/>
        <c:crossBetween val="midCat"/>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(MAX PERMIT LOAD)/(REFERENCE LOAD)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9868374662126E-2"/>
          <c:y val="0.12377992125984252"/>
          <c:w val="0.8591249265483607"/>
          <c:h val="0.75231889763779536"/>
        </c:manualLayout>
      </c:layout>
      <c:scatterChart>
        <c:scatterStyle val="lineMarker"/>
        <c:varyColors val="0"/>
        <c:ser>
          <c:idx val="8"/>
          <c:order val="0"/>
          <c:tx>
            <c:strRef>
              <c:f>MANUAL!$K$275:$K$276</c:f>
              <c:strCache>
                <c:ptCount val="2"/>
                <c:pt idx="0">
                  <c:v>HS20</c:v>
                </c:pt>
                <c:pt idx="1">
                  <c:v>Moment</c:v>
                </c:pt>
              </c:strCache>
            </c:strRef>
          </c:tx>
          <c:spPr>
            <a:ln w="19050" cap="rnd">
              <a:solidFill>
                <a:schemeClr val="tx1"/>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MANUAL!$K$277:$K$290</c:f>
              <c:numCache>
                <c:formatCode>0.00</c:formatCode>
                <c:ptCount val="14"/>
                <c:pt idx="0">
                  <c:v>1.03125</c:v>
                </c:pt>
                <c:pt idx="1">
                  <c:v>1.2387890625</c:v>
                </c:pt>
                <c:pt idx="2">
                  <c:v>1.4901562499999998</c:v>
                </c:pt>
                <c:pt idx="3">
                  <c:v>1.624541015625</c:v>
                </c:pt>
                <c:pt idx="4">
                  <c:v>1.6496810018903592</c:v>
                </c:pt>
                <c:pt idx="5">
                  <c:v>1.606514006224989</c:v>
                </c:pt>
                <c:pt idx="6">
                  <c:v>1.5491394353520325</c:v>
                </c:pt>
                <c:pt idx="7">
                  <c:v>1.6289314110083217</c:v>
                </c:pt>
                <c:pt idx="8">
                  <c:v>1.7269902688768934</c:v>
                </c:pt>
                <c:pt idx="9">
                  <c:v>1.8512893947939633</c:v>
                </c:pt>
                <c:pt idx="10">
                  <c:v>1.7155075461186085</c:v>
                </c:pt>
                <c:pt idx="11">
                  <c:v>1.7151775333217718</c:v>
                </c:pt>
                <c:pt idx="12">
                  <c:v>1.5493166940847407</c:v>
                </c:pt>
                <c:pt idx="13">
                  <c:v>1.3973942252698865</c:v>
                </c:pt>
              </c:numCache>
            </c:numRef>
          </c:yVal>
          <c:smooth val="0"/>
          <c:extLst>
            <c:ext xmlns:c16="http://schemas.microsoft.com/office/drawing/2014/chart" uri="{C3380CC4-5D6E-409C-BE32-E72D297353CC}">
              <c16:uniqueId val="{00000000-EF64-434E-B774-771BF47EC8AC}"/>
            </c:ext>
          </c:extLst>
        </c:ser>
        <c:ser>
          <c:idx val="9"/>
          <c:order val="1"/>
          <c:tx>
            <c:strRef>
              <c:f>MANUAL!$L$275:$L$276</c:f>
              <c:strCache>
                <c:ptCount val="2"/>
                <c:pt idx="0">
                  <c:v>HS20</c:v>
                </c:pt>
                <c:pt idx="1">
                  <c:v>Shear</c:v>
                </c:pt>
              </c:strCache>
            </c:strRef>
          </c:tx>
          <c:spPr>
            <a:ln w="19050" cap="rnd">
              <a:solidFill>
                <a:schemeClr val="tx1"/>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MANUAL!$L$277:$L$290</c:f>
              <c:numCache>
                <c:formatCode>0.00</c:formatCode>
                <c:ptCount val="14"/>
                <c:pt idx="0">
                  <c:v>1.1343749999999999</c:v>
                </c:pt>
                <c:pt idx="1">
                  <c:v>1.5984375000000002</c:v>
                </c:pt>
                <c:pt idx="2">
                  <c:v>1.6435546874999998</c:v>
                </c:pt>
                <c:pt idx="3">
                  <c:v>1.4864783653846152</c:v>
                </c:pt>
                <c:pt idx="4">
                  <c:v>1.4818548387096773</c:v>
                </c:pt>
                <c:pt idx="5">
                  <c:v>1.464673913043478</c:v>
                </c:pt>
                <c:pt idx="6">
                  <c:v>1.4564144736842108</c:v>
                </c:pt>
                <c:pt idx="7">
                  <c:v>1.6077609080188682</c:v>
                </c:pt>
                <c:pt idx="8">
                  <c:v>1.7034754136029411</c:v>
                </c:pt>
                <c:pt idx="9">
                  <c:v>1.8546846846846847</c:v>
                </c:pt>
                <c:pt idx="10">
                  <c:v>1.6909444444444444</c:v>
                </c:pt>
                <c:pt idx="11">
                  <c:v>1.69059219279644</c:v>
                </c:pt>
                <c:pt idx="12">
                  <c:v>1.5202641509433965</c:v>
                </c:pt>
                <c:pt idx="13">
                  <c:v>1.3698633879781421</c:v>
                </c:pt>
              </c:numCache>
            </c:numRef>
          </c:yVal>
          <c:smooth val="0"/>
          <c:extLst>
            <c:ext xmlns:c16="http://schemas.microsoft.com/office/drawing/2014/chart" uri="{C3380CC4-5D6E-409C-BE32-E72D297353CC}">
              <c16:uniqueId val="{00000001-EF64-434E-B774-771BF47EC8AC}"/>
            </c:ext>
          </c:extLst>
        </c:ser>
        <c:ser>
          <c:idx val="4"/>
          <c:order val="2"/>
          <c:tx>
            <c:strRef>
              <c:f>MANUAL!$G$275:$G$276</c:f>
              <c:strCache>
                <c:ptCount val="2"/>
                <c:pt idx="0">
                  <c:v>HL93</c:v>
                </c:pt>
                <c:pt idx="1">
                  <c:v>Moment</c:v>
                </c:pt>
              </c:strCache>
            </c:strRef>
          </c:tx>
          <c:spPr>
            <a:ln w="19050" cap="rnd">
              <a:solidFill>
                <a:srgbClr val="000099"/>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MANUAL!$G$277:$G$290</c:f>
              <c:numCache>
                <c:formatCode>0.00</c:formatCode>
                <c:ptCount val="14"/>
                <c:pt idx="0">
                  <c:v>0.99388586956521741</c:v>
                </c:pt>
                <c:pt idx="1">
                  <c:v>1.1521604567307693</c:v>
                </c:pt>
                <c:pt idx="2">
                  <c:v>1.1600852700969664</c:v>
                </c:pt>
                <c:pt idx="3">
                  <c:v>1.1483864593093627</c:v>
                </c:pt>
                <c:pt idx="4">
                  <c:v>1.2229114095835587</c:v>
                </c:pt>
                <c:pt idx="5">
                  <c:v>1.3203448570362191</c:v>
                </c:pt>
                <c:pt idx="6">
                  <c:v>1.2225564919102674</c:v>
                </c:pt>
                <c:pt idx="7">
                  <c:v>1.2251465214060455</c:v>
                </c:pt>
                <c:pt idx="8">
                  <c:v>1.2388171160128094</c:v>
                </c:pt>
                <c:pt idx="9">
                  <c:v>1.2137193313635575</c:v>
                </c:pt>
                <c:pt idx="10">
                  <c:v>1.2281033301204973</c:v>
                </c:pt>
                <c:pt idx="11">
                  <c:v>1.2280585884390707</c:v>
                </c:pt>
                <c:pt idx="12">
                  <c:v>1.189130845119948</c:v>
                </c:pt>
                <c:pt idx="13">
                  <c:v>1.1341854253219574</c:v>
                </c:pt>
              </c:numCache>
            </c:numRef>
          </c:yVal>
          <c:smooth val="0"/>
          <c:extLst>
            <c:ext xmlns:c16="http://schemas.microsoft.com/office/drawing/2014/chart" uri="{C3380CC4-5D6E-409C-BE32-E72D297353CC}">
              <c16:uniqueId val="{00000002-EF64-434E-B774-771BF47EC8AC}"/>
            </c:ext>
          </c:extLst>
        </c:ser>
        <c:ser>
          <c:idx val="5"/>
          <c:order val="3"/>
          <c:tx>
            <c:strRef>
              <c:f>MANUAL!$H$275:$H$276</c:f>
              <c:strCache>
                <c:ptCount val="2"/>
                <c:pt idx="0">
                  <c:v>HL93</c:v>
                </c:pt>
                <c:pt idx="1">
                  <c:v>Shear</c:v>
                </c:pt>
              </c:strCache>
            </c:strRef>
          </c:tx>
          <c:spPr>
            <a:ln w="19050" cap="rnd">
              <a:solidFill>
                <a:srgbClr val="000099"/>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MANUAL!$H$277:$H$290</c:f>
              <c:numCache>
                <c:formatCode>0.00</c:formatCode>
                <c:ptCount val="14"/>
                <c:pt idx="0">
                  <c:v>1.0932744565217389</c:v>
                </c:pt>
                <c:pt idx="1">
                  <c:v>1.2061968085106385</c:v>
                </c:pt>
                <c:pt idx="2">
                  <c:v>1.1950827549386012</c:v>
                </c:pt>
                <c:pt idx="3">
                  <c:v>1.2414169811320754</c:v>
                </c:pt>
                <c:pt idx="4">
                  <c:v>1.2936031124285414</c:v>
                </c:pt>
                <c:pt idx="5">
                  <c:v>1.2472220933469425</c:v>
                </c:pt>
                <c:pt idx="6">
                  <c:v>1.1769617444835305</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extLst>
            <c:ext xmlns:c16="http://schemas.microsoft.com/office/drawing/2014/chart" uri="{C3380CC4-5D6E-409C-BE32-E72D297353CC}">
              <c16:uniqueId val="{00000003-EF64-434E-B774-771BF47EC8AC}"/>
            </c:ext>
          </c:extLst>
        </c:ser>
        <c:ser>
          <c:idx val="6"/>
          <c:order val="4"/>
          <c:tx>
            <c:strRef>
              <c:f>MANUAL!$I$275:$I$276</c:f>
              <c:strCache>
                <c:ptCount val="2"/>
                <c:pt idx="0">
                  <c:v>FL120</c:v>
                </c:pt>
                <c:pt idx="1">
                  <c:v>Moment</c:v>
                </c:pt>
              </c:strCache>
            </c:strRef>
          </c:tx>
          <c:spPr>
            <a:ln w="19050" cap="rnd">
              <a:solidFill>
                <a:srgbClr val="FF0000"/>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MANUAL!$I$277:$I$290</c:f>
              <c:numCache>
                <c:formatCode>0.00</c:formatCode>
                <c:ptCount val="14"/>
                <c:pt idx="0">
                  <c:v>0.61875386721167014</c:v>
                </c:pt>
                <c:pt idx="1">
                  <c:v>0.74327808298801878</c:v>
                </c:pt>
                <c:pt idx="2">
                  <c:v>0.89409933812086351</c:v>
                </c:pt>
                <c:pt idx="3">
                  <c:v>0.97473070144188412</c:v>
                </c:pt>
                <c:pt idx="4">
                  <c:v>0.9898147874766372</c:v>
                </c:pt>
                <c:pt idx="5">
                  <c:v>0.96391508627809719</c:v>
                </c:pt>
                <c:pt idx="6">
                  <c:v>0.92949074366689233</c:v>
                </c:pt>
                <c:pt idx="7">
                  <c:v>0.9773665312668709</c:v>
                </c:pt>
                <c:pt idx="8">
                  <c:v>1.0362024346082903</c:v>
                </c:pt>
                <c:pt idx="9">
                  <c:v>1.1348022585086561</c:v>
                </c:pt>
                <c:pt idx="10">
                  <c:v>1.270389498156588</c:v>
                </c:pt>
                <c:pt idx="11">
                  <c:v>1.1186810025537601</c:v>
                </c:pt>
                <c:pt idx="12">
                  <c:v>1.1558133747454413</c:v>
                </c:pt>
                <c:pt idx="13">
                  <c:v>1.1682800557756376</c:v>
                </c:pt>
              </c:numCache>
            </c:numRef>
          </c:yVal>
          <c:smooth val="0"/>
          <c:extLst>
            <c:ext xmlns:c16="http://schemas.microsoft.com/office/drawing/2014/chart" uri="{C3380CC4-5D6E-409C-BE32-E72D297353CC}">
              <c16:uniqueId val="{00000004-EF64-434E-B774-771BF47EC8AC}"/>
            </c:ext>
          </c:extLst>
        </c:ser>
        <c:ser>
          <c:idx val="7"/>
          <c:order val="5"/>
          <c:tx>
            <c:strRef>
              <c:f>MANUAL!$J$275:$J$276</c:f>
              <c:strCache>
                <c:ptCount val="2"/>
                <c:pt idx="0">
                  <c:v>FL120</c:v>
                </c:pt>
                <c:pt idx="1">
                  <c:v>Shear</c:v>
                </c:pt>
              </c:strCache>
            </c:strRef>
          </c:tx>
          <c:spPr>
            <a:ln w="19050" cap="rnd">
              <a:solidFill>
                <a:srgbClr val="FF0000"/>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MANUAL!$J$277:$J$290</c:f>
              <c:numCache>
                <c:formatCode>0.00</c:formatCode>
                <c:ptCount val="14"/>
                <c:pt idx="0">
                  <c:v>0.68062925393283702</c:v>
                </c:pt>
                <c:pt idx="1">
                  <c:v>0.95906849417808882</c:v>
                </c:pt>
                <c:pt idx="2">
                  <c:v>0.98613897586859922</c:v>
                </c:pt>
                <c:pt idx="3">
                  <c:v>0.89189259355947903</c:v>
                </c:pt>
                <c:pt idx="4">
                  <c:v>0.8891186394750934</c:v>
                </c:pt>
                <c:pt idx="5">
                  <c:v>0.87881055681371667</c:v>
                </c:pt>
                <c:pt idx="6">
                  <c:v>0.87385529561572339</c:v>
                </c:pt>
                <c:pt idx="7">
                  <c:v>0.96466405280984513</c:v>
                </c:pt>
                <c:pt idx="8">
                  <c:v>1.0220933272082848</c:v>
                </c:pt>
                <c:pt idx="9">
                  <c:v>1.2196188310521934</c:v>
                </c:pt>
                <c:pt idx="10">
                  <c:v>1.3302992760343244</c:v>
                </c:pt>
                <c:pt idx="11">
                  <c:v>1.1758280858867349</c:v>
                </c:pt>
                <c:pt idx="12">
                  <c:v>1.1997672789082388</c:v>
                </c:pt>
                <c:pt idx="13">
                  <c:v>1.2038668781392281</c:v>
                </c:pt>
              </c:numCache>
            </c:numRef>
          </c:yVal>
          <c:smooth val="0"/>
          <c:extLst>
            <c:ext xmlns:c16="http://schemas.microsoft.com/office/drawing/2014/chart" uri="{C3380CC4-5D6E-409C-BE32-E72D297353CC}">
              <c16:uniqueId val="{00000005-EF64-434E-B774-771BF47EC8AC}"/>
            </c:ext>
          </c:extLst>
        </c:ser>
        <c:dLbls>
          <c:showLegendKey val="0"/>
          <c:showVal val="0"/>
          <c:showCatName val="0"/>
          <c:showSerName val="0"/>
          <c:showPercent val="0"/>
          <c:showBubbleSize val="0"/>
        </c:dLbls>
        <c:axId val="367386456"/>
        <c:axId val="367386848"/>
      </c:scatterChart>
      <c:valAx>
        <c:axId val="367386456"/>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6848"/>
        <c:crosses val="autoZero"/>
        <c:crossBetween val="midCat"/>
      </c:valAx>
      <c:valAx>
        <c:axId val="367386848"/>
        <c:scaling>
          <c:orientation val="minMax"/>
          <c:max val="2"/>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6456"/>
        <c:crosses val="autoZero"/>
        <c:crossBetween val="midCat"/>
      </c:valAx>
      <c:spPr>
        <a:noFill/>
        <a:ln w="12700">
          <a:noFill/>
        </a:ln>
        <a:effectLst/>
      </c:spPr>
    </c:plotArea>
    <c:legend>
      <c:legendPos val="r"/>
      <c:layout>
        <c:manualLayout>
          <c:xMode val="edge"/>
          <c:yMode val="edge"/>
          <c:x val="0.62982500881419667"/>
          <c:y val="0.67333877952755916"/>
          <c:w val="0.29529098601480785"/>
          <c:h val="0.15515964566929133"/>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461963</xdr:colOff>
      <xdr:row>61</xdr:row>
      <xdr:rowOff>133350</xdr:rowOff>
    </xdr:from>
    <xdr:to>
      <xdr:col>8</xdr:col>
      <xdr:colOff>461963</xdr:colOff>
      <xdr:row>61</xdr:row>
      <xdr:rowOff>133350</xdr:rowOff>
    </xdr:to>
    <xdr:sp macro="" textlink="">
      <xdr:nvSpPr>
        <xdr:cNvPr id="8" name="Freeform: Shape 7">
          <a:extLst>
            <a:ext uri="{FF2B5EF4-FFF2-40B4-BE49-F238E27FC236}">
              <a16:creationId xmlns:a16="http://schemas.microsoft.com/office/drawing/2014/main" id="{23ADB3A4-B5F5-41F6-B3A2-7949D2DFEBAE}"/>
            </a:ext>
          </a:extLst>
        </xdr:cNvPr>
        <xdr:cNvSpPr/>
      </xdr:nvSpPr>
      <xdr:spPr>
        <a:xfrm>
          <a:off x="10739438" y="16725900"/>
          <a:ext cx="0" cy="0"/>
        </a:xfrm>
        <a:custGeom>
          <a:avLst/>
          <a:gdLst>
            <a:gd name="connsiteX0" fmla="*/ 0 w 0"/>
            <a:gd name="connsiteY0" fmla="*/ 0 h 0"/>
            <a:gd name="connsiteX1" fmla="*/ 0 w 0"/>
            <a:gd name="connsiteY1" fmla="*/ 0 h 0"/>
            <a:gd name="connsiteX2" fmla="*/ 0 w 0"/>
            <a:gd name="connsiteY2" fmla="*/ 0 h 0"/>
          </a:gdLst>
          <a:ahLst/>
          <a:cxnLst>
            <a:cxn ang="0">
              <a:pos x="connsiteX0" y="connsiteY0"/>
            </a:cxn>
            <a:cxn ang="0">
              <a:pos x="connsiteX1" y="connsiteY1"/>
            </a:cxn>
            <a:cxn ang="0">
              <a:pos x="connsiteX2" y="connsiteY2"/>
            </a:cxn>
          </a:cxnLst>
          <a:rect l="l" t="t" r="r" b="b"/>
          <a:pathLst>
            <a:path>
              <a:moveTo>
                <a:pt x="0" y="0"/>
              </a:moveTo>
              <a:lnTo>
                <a:pt x="0" y="0"/>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88900</xdr:colOff>
      <xdr:row>58</xdr:row>
      <xdr:rowOff>203200</xdr:rowOff>
    </xdr:from>
    <xdr:to>
      <xdr:col>3</xdr:col>
      <xdr:colOff>419100</xdr:colOff>
      <xdr:row>64</xdr:row>
      <xdr:rowOff>107950</xdr:rowOff>
    </xdr:to>
    <xdr:grpSp>
      <xdr:nvGrpSpPr>
        <xdr:cNvPr id="2077" name="Group 2076">
          <a:extLst>
            <a:ext uri="{FF2B5EF4-FFF2-40B4-BE49-F238E27FC236}">
              <a16:creationId xmlns:a16="http://schemas.microsoft.com/office/drawing/2014/main" id="{D99EEB52-D7B5-4A0A-87E7-2D0ACBC66B2C}"/>
            </a:ext>
          </a:extLst>
        </xdr:cNvPr>
        <xdr:cNvGrpSpPr/>
      </xdr:nvGrpSpPr>
      <xdr:grpSpPr>
        <a:xfrm>
          <a:off x="279400" y="13741400"/>
          <a:ext cx="1377950" cy="1352550"/>
          <a:chOff x="273050" y="16059150"/>
          <a:chExt cx="1333500" cy="1390650"/>
        </a:xfrm>
      </xdr:grpSpPr>
      <xdr:sp macro="" textlink="">
        <xdr:nvSpPr>
          <xdr:cNvPr id="4" name="Rectangle: Rounded Corners 3">
            <a:extLst>
              <a:ext uri="{FF2B5EF4-FFF2-40B4-BE49-F238E27FC236}">
                <a16:creationId xmlns:a16="http://schemas.microsoft.com/office/drawing/2014/main" id="{37216CED-75BF-46EE-A5D6-EC13D81B8F23}"/>
              </a:ext>
            </a:extLst>
          </xdr:cNvPr>
          <xdr:cNvSpPr/>
        </xdr:nvSpPr>
        <xdr:spPr>
          <a:xfrm>
            <a:off x="273050" y="16059150"/>
            <a:ext cx="1333500" cy="13906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071" name="Group 2070">
            <a:extLst>
              <a:ext uri="{FF2B5EF4-FFF2-40B4-BE49-F238E27FC236}">
                <a16:creationId xmlns:a16="http://schemas.microsoft.com/office/drawing/2014/main" id="{653EECCD-C7B5-4774-8CC3-CA923CFD5F6F}"/>
              </a:ext>
            </a:extLst>
          </xdr:cNvPr>
          <xdr:cNvGrpSpPr/>
        </xdr:nvGrpSpPr>
        <xdr:grpSpPr>
          <a:xfrm>
            <a:off x="365893" y="17152987"/>
            <a:ext cx="638910" cy="175800"/>
            <a:chOff x="8527257" y="18826163"/>
            <a:chExt cx="1943100" cy="542917"/>
          </a:xfrm>
        </xdr:grpSpPr>
        <xdr:sp macro="" textlink="">
          <xdr:nvSpPr>
            <xdr:cNvPr id="2057" name="Freeform: Shape 2056">
              <a:extLst>
                <a:ext uri="{FF2B5EF4-FFF2-40B4-BE49-F238E27FC236}">
                  <a16:creationId xmlns:a16="http://schemas.microsoft.com/office/drawing/2014/main" id="{D12BD1D5-AE01-4B05-9CB3-9F0BDF245F2A}"/>
                </a:ext>
              </a:extLst>
            </xdr:cNvPr>
            <xdr:cNvSpPr/>
          </xdr:nvSpPr>
          <xdr:spPr>
            <a:xfrm>
              <a:off x="8527257" y="18826163"/>
              <a:ext cx="1943100" cy="447675"/>
            </a:xfrm>
            <a:custGeom>
              <a:avLst/>
              <a:gdLst>
                <a:gd name="connsiteX0" fmla="*/ 1943100 w 1943100"/>
                <a:gd name="connsiteY0" fmla="*/ 0 h 447675"/>
                <a:gd name="connsiteX1" fmla="*/ 1943100 w 1943100"/>
                <a:gd name="connsiteY1" fmla="*/ 414338 h 447675"/>
                <a:gd name="connsiteX2" fmla="*/ 342900 w 1943100"/>
                <a:gd name="connsiteY2" fmla="*/ 414338 h 447675"/>
                <a:gd name="connsiteX3" fmla="*/ 342900 w 1943100"/>
                <a:gd name="connsiteY3" fmla="*/ 447675 h 447675"/>
                <a:gd name="connsiteX4" fmla="*/ 0 w 1943100"/>
                <a:gd name="connsiteY4" fmla="*/ 447675 h 447675"/>
                <a:gd name="connsiteX5" fmla="*/ 0 w 1943100"/>
                <a:gd name="connsiteY5" fmla="*/ 416719 h 447675"/>
                <a:gd name="connsiteX6" fmla="*/ 33337 w 1943100"/>
                <a:gd name="connsiteY6" fmla="*/ 416719 h 447675"/>
                <a:gd name="connsiteX7" fmla="*/ 33337 w 1943100"/>
                <a:gd name="connsiteY7" fmla="*/ 240507 h 447675"/>
                <a:gd name="connsiteX8" fmla="*/ 130968 w 1943100"/>
                <a:gd name="connsiteY8" fmla="*/ 240507 h 447675"/>
                <a:gd name="connsiteX9" fmla="*/ 178593 w 1943100"/>
                <a:gd name="connsiteY9" fmla="*/ 73819 h 447675"/>
                <a:gd name="connsiteX10" fmla="*/ 350043 w 1943100"/>
                <a:gd name="connsiteY10" fmla="*/ 73819 h 447675"/>
                <a:gd name="connsiteX11" fmla="*/ 350043 w 1943100"/>
                <a:gd name="connsiteY11" fmla="*/ 2382 h 447675"/>
                <a:gd name="connsiteX12" fmla="*/ 971550 w 1943100"/>
                <a:gd name="connsiteY12" fmla="*/ 2382 h 447675"/>
                <a:gd name="connsiteX13" fmla="*/ 971550 w 1943100"/>
                <a:gd name="connsiteY13" fmla="*/ 376238 h 447675"/>
                <a:gd name="connsiteX14" fmla="*/ 1033462 w 1943100"/>
                <a:gd name="connsiteY14" fmla="*/ 376238 h 447675"/>
                <a:gd name="connsiteX15" fmla="*/ 1033462 w 1943100"/>
                <a:gd name="connsiteY15" fmla="*/ 2382 h 447675"/>
                <a:gd name="connsiteX16" fmla="*/ 1943100 w 1943100"/>
                <a:gd name="connsiteY16" fmla="*/ 0 h 4476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943100" h="447675">
                  <a:moveTo>
                    <a:pt x="1943100" y="0"/>
                  </a:moveTo>
                  <a:lnTo>
                    <a:pt x="1943100" y="414338"/>
                  </a:lnTo>
                  <a:lnTo>
                    <a:pt x="342900" y="414338"/>
                  </a:lnTo>
                  <a:lnTo>
                    <a:pt x="342900" y="447675"/>
                  </a:lnTo>
                  <a:lnTo>
                    <a:pt x="0" y="447675"/>
                  </a:lnTo>
                  <a:lnTo>
                    <a:pt x="0" y="416719"/>
                  </a:lnTo>
                  <a:lnTo>
                    <a:pt x="33337" y="416719"/>
                  </a:lnTo>
                  <a:lnTo>
                    <a:pt x="33337" y="240507"/>
                  </a:lnTo>
                  <a:lnTo>
                    <a:pt x="130968" y="240507"/>
                  </a:lnTo>
                  <a:lnTo>
                    <a:pt x="178593" y="73819"/>
                  </a:lnTo>
                  <a:lnTo>
                    <a:pt x="350043" y="73819"/>
                  </a:lnTo>
                  <a:lnTo>
                    <a:pt x="350043" y="2382"/>
                  </a:lnTo>
                  <a:lnTo>
                    <a:pt x="971550" y="2382"/>
                  </a:lnTo>
                  <a:lnTo>
                    <a:pt x="971550" y="376238"/>
                  </a:lnTo>
                  <a:lnTo>
                    <a:pt x="1033462" y="376238"/>
                  </a:lnTo>
                  <a:lnTo>
                    <a:pt x="1033462" y="2382"/>
                  </a:lnTo>
                  <a:lnTo>
                    <a:pt x="194310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0" name="Oval 49">
              <a:extLst>
                <a:ext uri="{FF2B5EF4-FFF2-40B4-BE49-F238E27FC236}">
                  <a16:creationId xmlns:a16="http://schemas.microsoft.com/office/drawing/2014/main" id="{D1E1F9FA-9996-49D9-9BDC-B957AF4F947D}"/>
                </a:ext>
              </a:extLst>
            </xdr:cNvPr>
            <xdr:cNvSpPr/>
          </xdr:nvSpPr>
          <xdr:spPr>
            <a:xfrm>
              <a:off x="8612978"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1" name="Oval 50">
              <a:extLst>
                <a:ext uri="{FF2B5EF4-FFF2-40B4-BE49-F238E27FC236}">
                  <a16:creationId xmlns:a16="http://schemas.microsoft.com/office/drawing/2014/main" id="{13A930BB-8199-4481-953D-13CEB3099B92}"/>
                </a:ext>
              </a:extLst>
            </xdr:cNvPr>
            <xdr:cNvSpPr/>
          </xdr:nvSpPr>
          <xdr:spPr>
            <a:xfrm>
              <a:off x="9227341"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2" name="Oval 51">
              <a:extLst>
                <a:ext uri="{FF2B5EF4-FFF2-40B4-BE49-F238E27FC236}">
                  <a16:creationId xmlns:a16="http://schemas.microsoft.com/office/drawing/2014/main" id="{B76E9391-7360-470B-A591-A934AA838ED5}"/>
                </a:ext>
              </a:extLst>
            </xdr:cNvPr>
            <xdr:cNvSpPr/>
          </xdr:nvSpPr>
          <xdr:spPr>
            <a:xfrm>
              <a:off x="9660729" y="19166676"/>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3" name="Oval 52">
              <a:extLst>
                <a:ext uri="{FF2B5EF4-FFF2-40B4-BE49-F238E27FC236}">
                  <a16:creationId xmlns:a16="http://schemas.microsoft.com/office/drawing/2014/main" id="{E59D2ACC-412B-4AE7-BD06-319E4DE4942F}"/>
                </a:ext>
              </a:extLst>
            </xdr:cNvPr>
            <xdr:cNvSpPr/>
          </xdr:nvSpPr>
          <xdr:spPr>
            <a:xfrm>
              <a:off x="10179839" y="191714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68" name="Group 2067">
            <a:extLst>
              <a:ext uri="{FF2B5EF4-FFF2-40B4-BE49-F238E27FC236}">
                <a16:creationId xmlns:a16="http://schemas.microsoft.com/office/drawing/2014/main" id="{60281ACE-63B9-492A-84F1-49EADDD4569B}"/>
              </a:ext>
            </a:extLst>
          </xdr:cNvPr>
          <xdr:cNvGrpSpPr/>
        </xdr:nvGrpSpPr>
        <xdr:grpSpPr>
          <a:xfrm>
            <a:off x="383635" y="16895133"/>
            <a:ext cx="548868" cy="178117"/>
            <a:chOff x="12837319" y="21076441"/>
            <a:chExt cx="1669257" cy="550072"/>
          </a:xfrm>
        </xdr:grpSpPr>
        <xdr:grpSp>
          <xdr:nvGrpSpPr>
            <xdr:cNvPr id="2067" name="Group 2066">
              <a:extLst>
                <a:ext uri="{FF2B5EF4-FFF2-40B4-BE49-F238E27FC236}">
                  <a16:creationId xmlns:a16="http://schemas.microsoft.com/office/drawing/2014/main" id="{57E24A06-C36F-4BB9-8C25-47A6EB66A69D}"/>
                </a:ext>
              </a:extLst>
            </xdr:cNvPr>
            <xdr:cNvGrpSpPr/>
          </xdr:nvGrpSpPr>
          <xdr:grpSpPr>
            <a:xfrm>
              <a:off x="12837319" y="21147884"/>
              <a:ext cx="1545421" cy="478629"/>
              <a:chOff x="12751594" y="21147884"/>
              <a:chExt cx="1545421" cy="478629"/>
            </a:xfrm>
          </xdr:grpSpPr>
          <xdr:grpSp>
            <xdr:nvGrpSpPr>
              <xdr:cNvPr id="2066" name="Group 2065">
                <a:extLst>
                  <a:ext uri="{FF2B5EF4-FFF2-40B4-BE49-F238E27FC236}">
                    <a16:creationId xmlns:a16="http://schemas.microsoft.com/office/drawing/2014/main" id="{FA11FA94-7738-46FC-8887-042B3D729327}"/>
                  </a:ext>
                </a:extLst>
              </xdr:cNvPr>
              <xdr:cNvGrpSpPr/>
            </xdr:nvGrpSpPr>
            <xdr:grpSpPr>
              <a:xfrm>
                <a:off x="13296894" y="21393149"/>
                <a:ext cx="200026" cy="233351"/>
                <a:chOff x="12268194" y="21431249"/>
                <a:chExt cx="200026" cy="233351"/>
              </a:xfrm>
            </xdr:grpSpPr>
            <xdr:sp macro="" textlink="">
              <xdr:nvSpPr>
                <xdr:cNvPr id="44" name="Oval 43">
                  <a:extLst>
                    <a:ext uri="{FF2B5EF4-FFF2-40B4-BE49-F238E27FC236}">
                      <a16:creationId xmlns:a16="http://schemas.microsoft.com/office/drawing/2014/main" id="{94352FB5-00A4-458A-9015-F71D124302F5}"/>
                    </a:ext>
                  </a:extLst>
                </xdr:cNvPr>
                <xdr:cNvSpPr/>
              </xdr:nvSpPr>
              <xdr:spPr>
                <a:xfrm>
                  <a:off x="12270577" y="2146695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2060" name="Rectangle 2059">
                  <a:extLst>
                    <a:ext uri="{FF2B5EF4-FFF2-40B4-BE49-F238E27FC236}">
                      <a16:creationId xmlns:a16="http://schemas.microsoft.com/office/drawing/2014/main" id="{F516C647-C92A-499A-AFB2-01BEDB09E778}"/>
                    </a:ext>
                  </a:extLst>
                </xdr:cNvPr>
                <xdr:cNvSpPr/>
              </xdr:nvSpPr>
              <xdr:spPr>
                <a:xfrm>
                  <a:off x="12268194" y="21431249"/>
                  <a:ext cx="180975" cy="76201"/>
                </a:xfrm>
                <a:prstGeom prst="rect">
                  <a:avLst/>
                </a:prstGeom>
                <a:solidFill>
                  <a:schemeClr val="bg1"/>
                </a:solidFill>
                <a:ln w="3175" cmpd="sng">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5" name="Freeform: Shape 2054">
                <a:extLst>
                  <a:ext uri="{FF2B5EF4-FFF2-40B4-BE49-F238E27FC236}">
                    <a16:creationId xmlns:a16="http://schemas.microsoft.com/office/drawing/2014/main" id="{EC2EE84A-5343-4F56-9025-F762DD542451}"/>
                  </a:ext>
                </a:extLst>
              </xdr:cNvPr>
              <xdr:cNvSpPr/>
            </xdr:nvSpPr>
            <xdr:spPr>
              <a:xfrm>
                <a:off x="12751594" y="21147884"/>
                <a:ext cx="850105" cy="373856"/>
              </a:xfrm>
              <a:custGeom>
                <a:avLst/>
                <a:gdLst>
                  <a:gd name="connsiteX0" fmla="*/ 421481 w 850105"/>
                  <a:gd name="connsiteY0" fmla="*/ 0 h 373856"/>
                  <a:gd name="connsiteX1" fmla="*/ 421481 w 850105"/>
                  <a:gd name="connsiteY1" fmla="*/ 295275 h 373856"/>
                  <a:gd name="connsiteX2" fmla="*/ 769144 w 850105"/>
                  <a:gd name="connsiteY2" fmla="*/ 295275 h 373856"/>
                  <a:gd name="connsiteX3" fmla="*/ 795337 w 850105"/>
                  <a:gd name="connsiteY3" fmla="*/ 295275 h 373856"/>
                  <a:gd name="connsiteX4" fmla="*/ 850105 w 850105"/>
                  <a:gd name="connsiteY4" fmla="*/ 350043 h 373856"/>
                  <a:gd name="connsiteX5" fmla="*/ 369094 w 850105"/>
                  <a:gd name="connsiteY5" fmla="*/ 350043 h 373856"/>
                  <a:gd name="connsiteX6" fmla="*/ 369094 w 850105"/>
                  <a:gd name="connsiteY6" fmla="*/ 373856 h 373856"/>
                  <a:gd name="connsiteX7" fmla="*/ 0 w 850105"/>
                  <a:gd name="connsiteY7" fmla="*/ 373856 h 373856"/>
                  <a:gd name="connsiteX8" fmla="*/ 0 w 850105"/>
                  <a:gd name="connsiteY8" fmla="*/ 345281 h 373856"/>
                  <a:gd name="connsiteX9" fmla="*/ 40481 w 850105"/>
                  <a:gd name="connsiteY9" fmla="*/ 345281 h 373856"/>
                  <a:gd name="connsiteX10" fmla="*/ 40481 w 850105"/>
                  <a:gd name="connsiteY10" fmla="*/ 169068 h 373856"/>
                  <a:gd name="connsiteX11" fmla="*/ 150019 w 850105"/>
                  <a:gd name="connsiteY11" fmla="*/ 169068 h 373856"/>
                  <a:gd name="connsiteX12" fmla="*/ 197644 w 850105"/>
                  <a:gd name="connsiteY12" fmla="*/ 2381 h 373856"/>
                  <a:gd name="connsiteX13" fmla="*/ 421481 w 850105"/>
                  <a:gd name="connsiteY13" fmla="*/ 0 h 373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0105" h="373856">
                    <a:moveTo>
                      <a:pt x="421481" y="0"/>
                    </a:moveTo>
                    <a:lnTo>
                      <a:pt x="421481" y="295275"/>
                    </a:lnTo>
                    <a:lnTo>
                      <a:pt x="769144" y="295275"/>
                    </a:lnTo>
                    <a:lnTo>
                      <a:pt x="795337" y="295275"/>
                    </a:lnTo>
                    <a:lnTo>
                      <a:pt x="850105" y="350043"/>
                    </a:lnTo>
                    <a:lnTo>
                      <a:pt x="369094" y="350043"/>
                    </a:lnTo>
                    <a:lnTo>
                      <a:pt x="369094" y="373856"/>
                    </a:lnTo>
                    <a:lnTo>
                      <a:pt x="0" y="373856"/>
                    </a:lnTo>
                    <a:lnTo>
                      <a:pt x="0" y="345281"/>
                    </a:lnTo>
                    <a:lnTo>
                      <a:pt x="40481" y="345281"/>
                    </a:lnTo>
                    <a:lnTo>
                      <a:pt x="40481" y="169068"/>
                    </a:lnTo>
                    <a:lnTo>
                      <a:pt x="150019" y="169068"/>
                    </a:lnTo>
                    <a:lnTo>
                      <a:pt x="197644" y="2381"/>
                    </a:lnTo>
                    <a:lnTo>
                      <a:pt x="421481"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3" name="Oval 42">
                <a:extLst>
                  <a:ext uri="{FF2B5EF4-FFF2-40B4-BE49-F238E27FC236}">
                    <a16:creationId xmlns:a16="http://schemas.microsoft.com/office/drawing/2014/main" id="{D428CD07-0F7E-43FA-8B13-C7DD07FCD23E}"/>
                  </a:ext>
                </a:extLst>
              </xdr:cNvPr>
              <xdr:cNvSpPr/>
            </xdr:nvSpPr>
            <xdr:spPr>
              <a:xfrm>
                <a:off x="12851597" y="214288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5" name="Oval 44">
                <a:extLst>
                  <a:ext uri="{FF2B5EF4-FFF2-40B4-BE49-F238E27FC236}">
                    <a16:creationId xmlns:a16="http://schemas.microsoft.com/office/drawing/2014/main" id="{2D51BD96-4D6C-44F5-9965-7629A2193E6A}"/>
                  </a:ext>
                </a:extLst>
              </xdr:cNvPr>
              <xdr:cNvSpPr/>
            </xdr:nvSpPr>
            <xdr:spPr>
              <a:xfrm>
                <a:off x="14099372" y="21428870"/>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4" name="Freeform: Shape 2053">
              <a:extLst>
                <a:ext uri="{FF2B5EF4-FFF2-40B4-BE49-F238E27FC236}">
                  <a16:creationId xmlns:a16="http://schemas.microsoft.com/office/drawing/2014/main" id="{986895D8-7741-4179-ADE5-ADC1B02342FA}"/>
                </a:ext>
              </a:extLst>
            </xdr:cNvPr>
            <xdr:cNvSpPr/>
          </xdr:nvSpPr>
          <xdr:spPr>
            <a:xfrm>
              <a:off x="13306426" y="21076441"/>
              <a:ext cx="1200150" cy="421480"/>
            </a:xfrm>
            <a:custGeom>
              <a:avLst/>
              <a:gdLst>
                <a:gd name="connsiteX0" fmla="*/ 1200150 w 1200150"/>
                <a:gd name="connsiteY0" fmla="*/ 0 h 421481"/>
                <a:gd name="connsiteX1" fmla="*/ 1200150 w 1200150"/>
                <a:gd name="connsiteY1" fmla="*/ 421481 h 421481"/>
                <a:gd name="connsiteX2" fmla="*/ 433388 w 1200150"/>
                <a:gd name="connsiteY2" fmla="*/ 421481 h 421481"/>
                <a:gd name="connsiteX3" fmla="*/ 347663 w 1200150"/>
                <a:gd name="connsiteY3" fmla="*/ 335756 h 421481"/>
                <a:gd name="connsiteX4" fmla="*/ 0 w 1200150"/>
                <a:gd name="connsiteY4" fmla="*/ 335756 h 421481"/>
                <a:gd name="connsiteX5" fmla="*/ 0 w 1200150"/>
                <a:gd name="connsiteY5" fmla="*/ 4763 h 421481"/>
                <a:gd name="connsiteX6" fmla="*/ 1200150 w 1200150"/>
                <a:gd name="connsiteY6" fmla="*/ 0 h 4214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200150" h="421481">
                  <a:moveTo>
                    <a:pt x="1200150" y="0"/>
                  </a:moveTo>
                  <a:lnTo>
                    <a:pt x="1200150" y="421481"/>
                  </a:lnTo>
                  <a:lnTo>
                    <a:pt x="433388" y="421481"/>
                  </a:lnTo>
                  <a:lnTo>
                    <a:pt x="347663" y="335756"/>
                  </a:lnTo>
                  <a:lnTo>
                    <a:pt x="0" y="335756"/>
                  </a:lnTo>
                  <a:lnTo>
                    <a:pt x="0" y="4763"/>
                  </a:lnTo>
                  <a:lnTo>
                    <a:pt x="120015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72" name="Group 2071">
            <a:extLst>
              <a:ext uri="{FF2B5EF4-FFF2-40B4-BE49-F238E27FC236}">
                <a16:creationId xmlns:a16="http://schemas.microsoft.com/office/drawing/2014/main" id="{1329B471-BCBA-4A19-9E99-57BFA08E7B90}"/>
              </a:ext>
            </a:extLst>
          </xdr:cNvPr>
          <xdr:cNvGrpSpPr/>
        </xdr:nvGrpSpPr>
        <xdr:grpSpPr>
          <a:xfrm>
            <a:off x="370066" y="16642498"/>
            <a:ext cx="349991" cy="178113"/>
            <a:chOff x="12634913" y="18752344"/>
            <a:chExt cx="1064418" cy="550061"/>
          </a:xfrm>
        </xdr:grpSpPr>
        <xdr:sp macro="" textlink="">
          <xdr:nvSpPr>
            <xdr:cNvPr id="30" name="Freeform: Shape 29">
              <a:extLst>
                <a:ext uri="{FF2B5EF4-FFF2-40B4-BE49-F238E27FC236}">
                  <a16:creationId xmlns:a16="http://schemas.microsoft.com/office/drawing/2014/main" id="{273DA91C-4617-4BA6-8728-A77A5AEAA801}"/>
                </a:ext>
              </a:extLst>
            </xdr:cNvPr>
            <xdr:cNvSpPr/>
          </xdr:nvSpPr>
          <xdr:spPr>
            <a:xfrm>
              <a:off x="12634913" y="18752344"/>
              <a:ext cx="1064418" cy="452438"/>
            </a:xfrm>
            <a:custGeom>
              <a:avLst/>
              <a:gdLst>
                <a:gd name="connsiteX0" fmla="*/ 1064418 w 1064418"/>
                <a:gd name="connsiteY0" fmla="*/ 0 h 452438"/>
                <a:gd name="connsiteX1" fmla="*/ 1064418 w 1064418"/>
                <a:gd name="connsiteY1" fmla="*/ 414338 h 452438"/>
                <a:gd name="connsiteX2" fmla="*/ 383381 w 1064418"/>
                <a:gd name="connsiteY2" fmla="*/ 414338 h 452438"/>
                <a:gd name="connsiteX3" fmla="*/ 383381 w 1064418"/>
                <a:gd name="connsiteY3" fmla="*/ 452438 h 452438"/>
                <a:gd name="connsiteX4" fmla="*/ 0 w 1064418"/>
                <a:gd name="connsiteY4" fmla="*/ 452438 h 452438"/>
                <a:gd name="connsiteX5" fmla="*/ 0 w 1064418"/>
                <a:gd name="connsiteY5" fmla="*/ 421481 h 452438"/>
                <a:gd name="connsiteX6" fmla="*/ 57150 w 1064418"/>
                <a:gd name="connsiteY6" fmla="*/ 421481 h 452438"/>
                <a:gd name="connsiteX7" fmla="*/ 57150 w 1064418"/>
                <a:gd name="connsiteY7" fmla="*/ 240506 h 452438"/>
                <a:gd name="connsiteX8" fmla="*/ 157162 w 1064418"/>
                <a:gd name="connsiteY8" fmla="*/ 240506 h 452438"/>
                <a:gd name="connsiteX9" fmla="*/ 235743 w 1064418"/>
                <a:gd name="connsiteY9" fmla="*/ 78581 h 452438"/>
                <a:gd name="connsiteX10" fmla="*/ 383381 w 1064418"/>
                <a:gd name="connsiteY10" fmla="*/ 78581 h 452438"/>
                <a:gd name="connsiteX11" fmla="*/ 383381 w 1064418"/>
                <a:gd name="connsiteY11" fmla="*/ 4763 h 452438"/>
                <a:gd name="connsiteX12" fmla="*/ 1064418 w 1064418"/>
                <a:gd name="connsiteY12" fmla="*/ 0 h 4524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064418" h="452438">
                  <a:moveTo>
                    <a:pt x="1064418" y="0"/>
                  </a:moveTo>
                  <a:lnTo>
                    <a:pt x="1064418" y="414338"/>
                  </a:lnTo>
                  <a:lnTo>
                    <a:pt x="383381" y="414338"/>
                  </a:lnTo>
                  <a:lnTo>
                    <a:pt x="383381" y="452438"/>
                  </a:lnTo>
                  <a:lnTo>
                    <a:pt x="0" y="452438"/>
                  </a:lnTo>
                  <a:lnTo>
                    <a:pt x="0" y="421481"/>
                  </a:lnTo>
                  <a:lnTo>
                    <a:pt x="57150" y="421481"/>
                  </a:lnTo>
                  <a:lnTo>
                    <a:pt x="57150" y="240506"/>
                  </a:lnTo>
                  <a:lnTo>
                    <a:pt x="157162" y="240506"/>
                  </a:lnTo>
                  <a:lnTo>
                    <a:pt x="235743" y="78581"/>
                  </a:lnTo>
                  <a:lnTo>
                    <a:pt x="383381" y="78581"/>
                  </a:lnTo>
                  <a:lnTo>
                    <a:pt x="383381" y="4763"/>
                  </a:lnTo>
                  <a:lnTo>
                    <a:pt x="1064418"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4" name="Oval 63">
              <a:extLst>
                <a:ext uri="{FF2B5EF4-FFF2-40B4-BE49-F238E27FC236}">
                  <a16:creationId xmlns:a16="http://schemas.microsoft.com/office/drawing/2014/main" id="{16ACAAE8-048D-463A-A922-84F8E4F857A2}"/>
                </a:ext>
              </a:extLst>
            </xdr:cNvPr>
            <xdr:cNvSpPr/>
          </xdr:nvSpPr>
          <xdr:spPr>
            <a:xfrm>
              <a:off x="13418339" y="190952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5" name="Oval 64">
              <a:extLst>
                <a:ext uri="{FF2B5EF4-FFF2-40B4-BE49-F238E27FC236}">
                  <a16:creationId xmlns:a16="http://schemas.microsoft.com/office/drawing/2014/main" id="{011EAC68-26E5-4700-B6F3-83EBDB275E75}"/>
                </a:ext>
              </a:extLst>
            </xdr:cNvPr>
            <xdr:cNvSpPr/>
          </xdr:nvSpPr>
          <xdr:spPr>
            <a:xfrm>
              <a:off x="12732539" y="191047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clientData/>
  </xdr:twoCellAnchor>
  <xdr:twoCellAnchor>
    <xdr:from>
      <xdr:col>7</xdr:col>
      <xdr:colOff>25400</xdr:colOff>
      <xdr:row>58</xdr:row>
      <xdr:rowOff>190500</xdr:rowOff>
    </xdr:from>
    <xdr:to>
      <xdr:col>9</xdr:col>
      <xdr:colOff>6350</xdr:colOff>
      <xdr:row>63</xdr:row>
      <xdr:rowOff>114300</xdr:rowOff>
    </xdr:to>
    <xdr:sp macro="" textlink="">
      <xdr:nvSpPr>
        <xdr:cNvPr id="75" name="Rectangle: Rounded Corners 74">
          <a:extLst>
            <a:ext uri="{FF2B5EF4-FFF2-40B4-BE49-F238E27FC236}">
              <a16:creationId xmlns:a16="http://schemas.microsoft.com/office/drawing/2014/main" id="{FCEAFD95-8549-4A39-BD8E-4119AE852433}"/>
            </a:ext>
          </a:extLst>
        </xdr:cNvPr>
        <xdr:cNvSpPr/>
      </xdr:nvSpPr>
      <xdr:spPr>
        <a:xfrm>
          <a:off x="2190750" y="16046450"/>
          <a:ext cx="958850" cy="11620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457200</xdr:colOff>
      <xdr:row>65</xdr:row>
      <xdr:rowOff>203200</xdr:rowOff>
    </xdr:from>
    <xdr:to>
      <xdr:col>4</xdr:col>
      <xdr:colOff>12700</xdr:colOff>
      <xdr:row>70</xdr:row>
      <xdr:rowOff>57150</xdr:rowOff>
    </xdr:to>
    <xdr:sp macro="" textlink="">
      <xdr:nvSpPr>
        <xdr:cNvPr id="77" name="Rectangle: Rounded Corners 76">
          <a:extLst>
            <a:ext uri="{FF2B5EF4-FFF2-40B4-BE49-F238E27FC236}">
              <a16:creationId xmlns:a16="http://schemas.microsoft.com/office/drawing/2014/main" id="{31DD03A6-03DF-4D1D-95FF-21D1E16F0346}"/>
            </a:ext>
          </a:extLst>
        </xdr:cNvPr>
        <xdr:cNvSpPr/>
      </xdr:nvSpPr>
      <xdr:spPr>
        <a:xfrm>
          <a:off x="4089400" y="16059150"/>
          <a:ext cx="1511300" cy="158750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198</xdr:row>
      <xdr:rowOff>0</xdr:rowOff>
    </xdr:from>
    <xdr:to>
      <xdr:col>22</xdr:col>
      <xdr:colOff>0</xdr:colOff>
      <xdr:row>214</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214</xdr:row>
      <xdr:rowOff>304800</xdr:rowOff>
    </xdr:from>
    <xdr:to>
      <xdr:col>22</xdr:col>
      <xdr:colOff>0</xdr:colOff>
      <xdr:row>230</xdr:row>
      <xdr:rowOff>304800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250</xdr:row>
      <xdr:rowOff>0</xdr:rowOff>
    </xdr:from>
    <xdr:to>
      <xdr:col>22</xdr:col>
      <xdr:colOff>0</xdr:colOff>
      <xdr:row>266</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233</xdr:row>
      <xdr:rowOff>0</xdr:rowOff>
    </xdr:from>
    <xdr:to>
      <xdr:col>22</xdr:col>
      <xdr:colOff>0</xdr:colOff>
      <xdr:row>249</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166888</xdr:colOff>
      <xdr:row>171</xdr:row>
      <xdr:rowOff>304800</xdr:rowOff>
    </xdr:from>
    <xdr:to>
      <xdr:col>10</xdr:col>
      <xdr:colOff>40861</xdr:colOff>
      <xdr:row>182</xdr:row>
      <xdr:rowOff>28575</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4481713" y="41538525"/>
          <a:ext cx="2417148" cy="2886075"/>
        </a:xfrm>
        <a:prstGeom prst="rect">
          <a:avLst/>
        </a:prstGeom>
      </xdr:spPr>
    </xdr:pic>
    <xdr:clientData/>
  </xdr:twoCellAnchor>
  <xdr:twoCellAnchor>
    <xdr:from>
      <xdr:col>14</xdr:col>
      <xdr:colOff>0</xdr:colOff>
      <xdr:row>274</xdr:row>
      <xdr:rowOff>0</xdr:rowOff>
    </xdr:from>
    <xdr:to>
      <xdr:col>22</xdr:col>
      <xdr:colOff>0</xdr:colOff>
      <xdr:row>290</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622300</xdr:colOff>
      <xdr:row>183</xdr:row>
      <xdr:rowOff>241300</xdr:rowOff>
    </xdr:from>
    <xdr:to>
      <xdr:col>11</xdr:col>
      <xdr:colOff>787400</xdr:colOff>
      <xdr:row>188</xdr:row>
      <xdr:rowOff>57150</xdr:rowOff>
    </xdr:to>
    <xdr:sp macro="" textlink="">
      <xdr:nvSpPr>
        <xdr:cNvPr id="2" name="Rectangle: Rounded Corners 1">
          <a:extLst>
            <a:ext uri="{FF2B5EF4-FFF2-40B4-BE49-F238E27FC236}">
              <a16:creationId xmlns:a16="http://schemas.microsoft.com/office/drawing/2014/main" id="{1252244E-56BA-453D-A2F9-9BC095D03ADF}"/>
            </a:ext>
          </a:extLst>
        </xdr:cNvPr>
        <xdr:cNvSpPr/>
      </xdr:nvSpPr>
      <xdr:spPr>
        <a:xfrm>
          <a:off x="7432675" y="51057175"/>
          <a:ext cx="1860550" cy="13874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3175">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workbookViewId="0">
      <selection activeCell="F16" sqref="F16"/>
    </sheetView>
  </sheetViews>
  <sheetFormatPr defaultRowHeight="25" customHeight="1"/>
  <cols>
    <col min="1" max="1" width="9.1796875" style="470"/>
  </cols>
  <sheetData>
    <row r="1" spans="1:12" ht="25" customHeight="1">
      <c r="A1" s="469"/>
    </row>
    <row r="2" spans="1:12" ht="25" customHeight="1">
      <c r="A2" s="511" t="s">
        <v>553</v>
      </c>
      <c r="B2" s="511"/>
      <c r="C2" s="511"/>
      <c r="D2" s="511"/>
      <c r="E2" s="511"/>
      <c r="F2" s="511"/>
      <c r="G2" s="511"/>
      <c r="H2" s="511"/>
      <c r="I2" s="511"/>
      <c r="J2" s="511"/>
      <c r="K2" s="511"/>
      <c r="L2" s="511"/>
    </row>
    <row r="3" spans="1:12" ht="25" customHeight="1">
      <c r="A3" s="511"/>
      <c r="B3" s="511"/>
      <c r="C3" s="511"/>
      <c r="D3" s="511"/>
      <c r="E3" s="511"/>
      <c r="F3" s="511"/>
      <c r="G3" s="511"/>
      <c r="H3" s="511"/>
      <c r="I3" s="511"/>
      <c r="J3" s="511"/>
      <c r="K3" s="511"/>
      <c r="L3" s="511"/>
    </row>
    <row r="4" spans="1:12" ht="25" customHeight="1">
      <c r="A4" s="511"/>
      <c r="B4" s="511"/>
      <c r="C4" s="511"/>
      <c r="D4" s="511"/>
      <c r="E4" s="511"/>
      <c r="F4" s="511"/>
      <c r="G4" s="511"/>
      <c r="H4" s="511"/>
      <c r="I4" s="511"/>
      <c r="J4" s="511"/>
      <c r="K4" s="511"/>
      <c r="L4" s="511"/>
    </row>
    <row r="5" spans="1:12" ht="25" customHeight="1">
      <c r="A5" s="511"/>
      <c r="B5" s="511"/>
      <c r="C5" s="511"/>
      <c r="D5" s="511"/>
      <c r="E5" s="511"/>
      <c r="F5" s="511"/>
      <c r="G5" s="511"/>
      <c r="H5" s="511"/>
      <c r="I5" s="511"/>
      <c r="J5" s="511"/>
      <c r="K5" s="511"/>
      <c r="L5" s="511"/>
    </row>
    <row r="6" spans="1:12" ht="25" customHeight="1">
      <c r="A6" s="511"/>
      <c r="B6" s="511"/>
      <c r="C6" s="511"/>
      <c r="D6" s="511"/>
      <c r="E6" s="511"/>
      <c r="F6" s="511"/>
      <c r="G6" s="511"/>
      <c r="H6" s="511"/>
      <c r="I6" s="511"/>
      <c r="J6" s="511"/>
      <c r="K6" s="511"/>
      <c r="L6" s="511"/>
    </row>
    <row r="7" spans="1:12" ht="25" customHeight="1">
      <c r="A7" s="511"/>
      <c r="B7" s="511"/>
      <c r="C7" s="511"/>
      <c r="D7" s="511"/>
      <c r="E7" s="511"/>
      <c r="F7" s="511"/>
      <c r="G7" s="511"/>
      <c r="H7" s="511"/>
      <c r="I7" s="511"/>
      <c r="J7" s="511"/>
      <c r="K7" s="511"/>
      <c r="L7" s="511"/>
    </row>
    <row r="8" spans="1:12" ht="25" customHeight="1">
      <c r="A8" s="511"/>
      <c r="B8" s="511"/>
      <c r="C8" s="511"/>
      <c r="D8" s="511"/>
      <c r="E8" s="511"/>
      <c r="F8" s="511"/>
      <c r="G8" s="511"/>
      <c r="H8" s="511"/>
      <c r="I8" s="511"/>
      <c r="J8" s="511"/>
      <c r="K8" s="511"/>
      <c r="L8" s="511"/>
    </row>
    <row r="9" spans="1:12" ht="25" customHeight="1">
      <c r="A9" s="511"/>
      <c r="B9" s="511"/>
      <c r="C9" s="511"/>
      <c r="D9" s="511"/>
      <c r="E9" s="511"/>
      <c r="F9" s="511"/>
      <c r="G9" s="511"/>
      <c r="H9" s="511"/>
      <c r="I9" s="511"/>
      <c r="J9" s="511"/>
      <c r="K9" s="511"/>
      <c r="L9" s="511"/>
    </row>
    <row r="10" spans="1:12" ht="25" customHeight="1">
      <c r="A10" s="511"/>
      <c r="B10" s="511"/>
      <c r="C10" s="511"/>
      <c r="D10" s="511"/>
      <c r="E10" s="511"/>
      <c r="F10" s="511"/>
      <c r="G10" s="511"/>
      <c r="H10" s="511"/>
      <c r="I10" s="511"/>
      <c r="J10" s="511"/>
      <c r="K10" s="511"/>
      <c r="L10" s="511"/>
    </row>
  </sheetData>
  <mergeCells count="1">
    <mergeCell ref="A2:L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S160"/>
  <sheetViews>
    <sheetView showGridLines="0" tabSelected="1" view="pageBreakPreview" zoomScaleNormal="100" zoomScaleSheetLayoutView="100" workbookViewId="0">
      <selection activeCell="I2" sqref="I2:K2"/>
    </sheetView>
  </sheetViews>
  <sheetFormatPr defaultColWidth="7.7265625" defaultRowHeight="20.149999999999999" customHeight="1"/>
  <cols>
    <col min="1" max="1" width="2.7265625" style="6" customWidth="1"/>
    <col min="2" max="2" width="7.7265625" style="5" customWidth="1"/>
    <col min="3" max="15" width="7.26953125" style="5" customWidth="1"/>
    <col min="16" max="16" width="2.7265625" style="5" customWidth="1"/>
    <col min="17" max="17" width="7.7265625" style="5" customWidth="1"/>
    <col min="18" max="18" width="13.26953125" style="25" hidden="1" customWidth="1"/>
    <col min="19" max="41" width="7.7265625" style="17" hidden="1" customWidth="1"/>
    <col min="42" max="42" width="7.7265625" style="208" hidden="1" customWidth="1"/>
    <col min="43" max="43" width="7.7265625" style="19" customWidth="1"/>
    <col min="44" max="63" width="7.7265625" style="1" customWidth="1"/>
    <col min="64" max="79" width="7.7265625" style="5" customWidth="1"/>
    <col min="80" max="1033" width="7.7265625" style="5"/>
    <col min="1034" max="16384" width="7.7265625" style="6"/>
  </cols>
  <sheetData>
    <row r="1" spans="1:89" ht="10" customHeight="1">
      <c r="A1" s="23"/>
      <c r="B1" s="23"/>
      <c r="C1" s="23"/>
      <c r="D1" s="23"/>
      <c r="E1" s="23"/>
      <c r="F1" s="23"/>
      <c r="G1" s="23"/>
      <c r="H1" s="23"/>
      <c r="I1" s="23"/>
      <c r="J1" s="23"/>
      <c r="K1" s="23"/>
      <c r="L1" s="23"/>
      <c r="M1" s="23"/>
      <c r="N1" s="23"/>
      <c r="O1" s="23"/>
      <c r="P1" s="23"/>
      <c r="Q1" s="6"/>
      <c r="R1" s="27"/>
      <c r="S1" s="18"/>
      <c r="T1" s="18"/>
      <c r="U1" s="18"/>
      <c r="V1" s="18"/>
      <c r="W1" s="18"/>
      <c r="X1" s="18"/>
      <c r="Y1" s="18"/>
      <c r="Z1" s="18"/>
      <c r="AA1" s="18"/>
      <c r="AB1" s="18"/>
      <c r="AC1" s="18"/>
      <c r="AD1" s="18"/>
      <c r="AE1" s="18"/>
      <c r="AF1" s="18"/>
      <c r="AG1" s="18"/>
      <c r="AH1" s="18"/>
      <c r="AI1" s="18"/>
      <c r="AJ1" s="18"/>
      <c r="AK1" s="18"/>
      <c r="AL1" s="18"/>
      <c r="AM1" s="18"/>
      <c r="AN1" s="18"/>
      <c r="AO1" s="18"/>
      <c r="AP1" s="337"/>
      <c r="AQ1" s="257" t="s">
        <v>246</v>
      </c>
    </row>
    <row r="2" spans="1:89" ht="19" customHeight="1">
      <c r="A2" s="23"/>
      <c r="B2" s="494" t="s">
        <v>9</v>
      </c>
      <c r="C2" s="495"/>
      <c r="D2" s="575" t="s">
        <v>368</v>
      </c>
      <c r="E2" s="575"/>
      <c r="F2" s="575"/>
      <c r="G2" s="520" t="s">
        <v>94</v>
      </c>
      <c r="H2" s="520"/>
      <c r="I2" s="531" t="s">
        <v>101</v>
      </c>
      <c r="J2" s="531"/>
      <c r="K2" s="532"/>
      <c r="L2" s="533" t="str">
        <f>"FDOT Bridge Load Rating Summary Form (Page 1 of "&amp;V7&amp;")"</f>
        <v>FDOT Bridge Load Rating Summary Form (Page 1 of 2)</v>
      </c>
      <c r="M2" s="534"/>
      <c r="N2" s="534"/>
      <c r="O2" s="535"/>
      <c r="P2" s="20"/>
      <c r="Q2" s="20"/>
      <c r="R2" s="353"/>
      <c r="S2" s="21"/>
      <c r="T2" s="21"/>
      <c r="U2" s="21"/>
      <c r="V2" s="21"/>
      <c r="W2" s="21"/>
      <c r="X2" s="24"/>
      <c r="Y2" s="24"/>
      <c r="Z2" s="493"/>
      <c r="AA2" s="24"/>
      <c r="AB2" s="24"/>
      <c r="AC2" s="24"/>
      <c r="AD2" s="24"/>
      <c r="AE2" s="393"/>
      <c r="AF2" s="393"/>
      <c r="AG2" s="393"/>
      <c r="AH2" s="396"/>
      <c r="AI2" s="396"/>
      <c r="AJ2" s="24"/>
      <c r="AK2" s="24"/>
      <c r="AL2" s="24"/>
      <c r="AM2" s="24"/>
      <c r="AN2" s="24"/>
      <c r="AO2" s="140"/>
      <c r="AP2" s="334"/>
      <c r="AQ2" s="360" t="s">
        <v>378</v>
      </c>
      <c r="BB2" s="6"/>
      <c r="BC2" s="6"/>
      <c r="BD2" s="6"/>
      <c r="BE2" s="6"/>
      <c r="BF2" s="6"/>
      <c r="BG2" s="6"/>
      <c r="BH2" s="6"/>
      <c r="BI2" s="6"/>
      <c r="BJ2" s="6"/>
      <c r="BK2" s="6"/>
      <c r="BL2" s="6"/>
      <c r="BM2" s="6"/>
      <c r="BN2" s="6"/>
      <c r="BO2" s="6"/>
      <c r="BP2" s="6"/>
      <c r="BQ2" s="22"/>
    </row>
    <row r="3" spans="1:89" ht="19" customHeight="1">
      <c r="A3" s="23"/>
      <c r="B3" s="496" t="s">
        <v>369</v>
      </c>
      <c r="C3" s="23"/>
      <c r="D3" s="576" t="s">
        <v>370</v>
      </c>
      <c r="E3" s="576"/>
      <c r="F3" s="576"/>
      <c r="G3" s="576"/>
      <c r="H3" s="576"/>
      <c r="I3" s="576"/>
      <c r="J3" s="576"/>
      <c r="K3" s="577"/>
      <c r="L3" s="536"/>
      <c r="M3" s="537"/>
      <c r="N3" s="537"/>
      <c r="O3" s="538"/>
      <c r="P3" s="20"/>
      <c r="Q3" s="20"/>
      <c r="R3" s="353"/>
      <c r="S3" s="21"/>
      <c r="T3" s="21"/>
      <c r="U3" s="21"/>
      <c r="V3" s="21"/>
      <c r="W3" s="21"/>
      <c r="X3" s="24"/>
      <c r="Y3" s="24"/>
      <c r="Z3" s="493"/>
      <c r="AA3" s="24"/>
      <c r="AB3" s="24"/>
      <c r="AC3" s="24"/>
      <c r="AD3" s="24"/>
      <c r="AE3" s="393"/>
      <c r="AF3" s="393"/>
      <c r="AG3" s="393"/>
      <c r="AH3" s="396"/>
      <c r="AI3" s="396"/>
      <c r="AJ3" s="24"/>
      <c r="AK3" s="24"/>
      <c r="AL3" s="24"/>
      <c r="AM3" s="24"/>
      <c r="AN3" s="24"/>
      <c r="AO3" s="140"/>
      <c r="AP3" s="334"/>
      <c r="AQ3" s="355" t="s">
        <v>384</v>
      </c>
      <c r="AZ3" s="365" t="str">
        <f>HYPERLINK("http://www.fdot.gov/maintenance/STR/IN/BMS_Coding_Guide.pdf","http://www.fdot.gov/maintenance/STR/IN/BMS_Coding_Guide.pdf")</f>
        <v>http://www.fdot.gov/maintenance/STR/IN/BMS_Coding_Guide.pdf</v>
      </c>
      <c r="BB3" s="6"/>
      <c r="BC3" s="6"/>
      <c r="BD3" s="6"/>
      <c r="BE3" s="6"/>
      <c r="BF3" s="6"/>
      <c r="BG3" s="6"/>
      <c r="BH3" s="6"/>
      <c r="BI3" s="6"/>
      <c r="BJ3" s="6"/>
      <c r="BK3" s="6"/>
      <c r="BL3" s="6"/>
      <c r="BM3" s="6"/>
      <c r="BN3" s="6"/>
      <c r="BO3" s="6"/>
      <c r="BP3" s="6"/>
      <c r="BQ3" s="22"/>
    </row>
    <row r="4" spans="1:89" ht="19" customHeight="1">
      <c r="A4" s="23"/>
      <c r="B4" s="497" t="s">
        <v>11</v>
      </c>
      <c r="C4" s="498"/>
      <c r="D4" s="578" t="s">
        <v>371</v>
      </c>
      <c r="E4" s="578"/>
      <c r="F4" s="578"/>
      <c r="G4" s="578"/>
      <c r="H4" s="578"/>
      <c r="I4" s="578"/>
      <c r="J4" s="578"/>
      <c r="K4" s="579"/>
      <c r="L4" s="539"/>
      <c r="M4" s="540"/>
      <c r="N4" s="540"/>
      <c r="O4" s="541"/>
      <c r="P4" s="20"/>
      <c r="Q4" s="20"/>
      <c r="R4" s="353"/>
      <c r="S4" s="21"/>
      <c r="T4" s="21"/>
      <c r="U4" s="21"/>
      <c r="V4" s="21"/>
      <c r="W4" s="21"/>
      <c r="X4" s="24"/>
      <c r="Y4" s="24"/>
      <c r="Z4" s="493"/>
      <c r="AA4" s="24"/>
      <c r="AB4" s="24"/>
      <c r="AC4" s="24"/>
      <c r="AD4" s="24"/>
      <c r="AE4" s="393"/>
      <c r="AF4" s="393"/>
      <c r="AG4" s="393"/>
      <c r="AH4" s="396"/>
      <c r="AI4" s="396"/>
      <c r="AJ4" s="24"/>
      <c r="AK4" s="24"/>
      <c r="AL4" s="24"/>
      <c r="AM4" s="24"/>
      <c r="AN4" s="24"/>
      <c r="AO4" s="140"/>
      <c r="AP4" s="334"/>
      <c r="AQ4" s="364"/>
      <c r="AR4" s="346"/>
      <c r="AS4" s="346"/>
      <c r="AT4" s="346"/>
      <c r="AU4" s="346"/>
      <c r="AV4" s="346"/>
      <c r="AW4" s="346"/>
      <c r="AX4" s="346"/>
      <c r="AY4" s="346"/>
      <c r="AZ4" s="347"/>
      <c r="BA4" s="347"/>
      <c r="BB4" s="348"/>
      <c r="BC4" s="348"/>
      <c r="BD4" s="6"/>
      <c r="BE4" s="6"/>
      <c r="BF4" s="6"/>
      <c r="BG4" s="6"/>
      <c r="BH4" s="6"/>
      <c r="BI4" s="6"/>
      <c r="BJ4" s="6"/>
      <c r="BK4" s="6"/>
      <c r="BL4" s="6"/>
      <c r="BM4" s="6"/>
      <c r="BN4" s="6"/>
      <c r="BO4" s="6"/>
      <c r="BP4" s="6"/>
      <c r="BQ4" s="25"/>
    </row>
    <row r="5" spans="1:89" ht="19" customHeight="1">
      <c r="A5" s="23"/>
      <c r="B5" s="1"/>
      <c r="C5" s="1"/>
      <c r="D5" s="1"/>
      <c r="E5" s="1"/>
      <c r="F5" s="1"/>
      <c r="G5" s="1"/>
      <c r="H5" s="1"/>
      <c r="I5" s="1"/>
      <c r="J5" s="1"/>
      <c r="K5" s="1"/>
      <c r="L5" s="1"/>
      <c r="M5" s="1"/>
      <c r="N5" s="1"/>
      <c r="O5" s="1"/>
      <c r="P5" s="1"/>
      <c r="Q5" s="141"/>
      <c r="R5" s="212"/>
      <c r="S5" s="26"/>
      <c r="T5" s="26"/>
      <c r="U5" s="26"/>
      <c r="V5" s="26"/>
      <c r="W5" s="26"/>
      <c r="X5" s="26"/>
      <c r="Y5" s="26"/>
      <c r="Z5" s="141"/>
      <c r="AA5" s="26"/>
      <c r="AB5" s="26"/>
      <c r="AC5" s="26"/>
      <c r="AD5" s="26"/>
      <c r="AE5" s="141"/>
      <c r="AF5" s="141"/>
      <c r="AG5" s="141"/>
      <c r="AH5" s="141"/>
      <c r="AI5" s="141"/>
      <c r="AJ5" s="26"/>
      <c r="AK5" s="26"/>
      <c r="AL5" s="26"/>
      <c r="AM5" s="26"/>
      <c r="AN5" s="26"/>
      <c r="AO5" s="141"/>
      <c r="AP5" s="212"/>
      <c r="AR5" s="212"/>
      <c r="AS5" s="212"/>
      <c r="AT5" s="212"/>
      <c r="AU5" s="212"/>
      <c r="AV5" s="212"/>
      <c r="AW5" s="212"/>
      <c r="AX5" s="212"/>
      <c r="AY5" s="212"/>
      <c r="AZ5" s="20"/>
      <c r="BA5" s="20"/>
      <c r="BB5" s="6"/>
      <c r="BC5" s="6"/>
      <c r="BD5" s="6"/>
      <c r="BE5" s="6"/>
      <c r="BF5" s="6"/>
      <c r="BG5" s="6"/>
      <c r="BH5" s="6"/>
      <c r="BI5" s="6"/>
      <c r="BJ5" s="6"/>
      <c r="BK5" s="6"/>
      <c r="BL5" s="6"/>
      <c r="BM5" s="6"/>
      <c r="BN5" s="6"/>
      <c r="BO5" s="6"/>
      <c r="BP5" s="6"/>
      <c r="BQ5" s="27"/>
    </row>
    <row r="6" spans="1:89" ht="19" customHeight="1">
      <c r="A6" s="23"/>
      <c r="B6" s="562" t="s">
        <v>12</v>
      </c>
      <c r="C6" s="562" t="s">
        <v>12</v>
      </c>
      <c r="D6" s="562" t="s">
        <v>96</v>
      </c>
      <c r="E6" s="562" t="s">
        <v>97</v>
      </c>
      <c r="F6" s="562"/>
      <c r="G6" s="562"/>
      <c r="H6" s="562" t="s">
        <v>14</v>
      </c>
      <c r="I6" s="562" t="s">
        <v>13</v>
      </c>
      <c r="J6" s="562" t="s">
        <v>238</v>
      </c>
      <c r="K6" s="562" t="s">
        <v>15</v>
      </c>
      <c r="L6" s="562" t="s">
        <v>519</v>
      </c>
      <c r="M6" s="562"/>
      <c r="N6" s="562"/>
      <c r="O6" s="562" t="s">
        <v>383</v>
      </c>
      <c r="P6" s="20"/>
      <c r="Q6" s="20"/>
      <c r="R6" s="564" t="s">
        <v>236</v>
      </c>
      <c r="S6" s="565"/>
      <c r="T6" s="566"/>
      <c r="U6" s="209"/>
      <c r="V6" s="402" t="s">
        <v>237</v>
      </c>
      <c r="W6" s="403"/>
      <c r="X6" s="403"/>
      <c r="Y6" s="406"/>
      <c r="Z6" s="406"/>
      <c r="AA6" s="406"/>
      <c r="AB6" s="406"/>
      <c r="AC6" s="406"/>
      <c r="AD6" s="406"/>
      <c r="AE6" s="406"/>
      <c r="AF6" s="406"/>
      <c r="AG6" s="406"/>
      <c r="AH6" s="407"/>
      <c r="AI6" s="238"/>
      <c r="AJ6" s="238"/>
      <c r="AK6" s="238"/>
      <c r="AL6" s="238"/>
      <c r="AM6" s="238"/>
      <c r="AN6" s="140"/>
      <c r="AO6" s="140"/>
      <c r="AP6" s="334"/>
      <c r="AQ6" s="257" t="s">
        <v>247</v>
      </c>
      <c r="AR6" s="212"/>
      <c r="AS6" s="212"/>
      <c r="AT6" s="212"/>
      <c r="AU6" s="212"/>
      <c r="AW6" s="212"/>
      <c r="AX6" s="258"/>
      <c r="AY6" s="212"/>
      <c r="AZ6" s="20"/>
      <c r="BA6" s="20"/>
      <c r="BB6" s="6"/>
      <c r="BC6" s="6"/>
      <c r="BD6" s="6"/>
      <c r="BE6" s="6"/>
      <c r="BF6" s="6"/>
      <c r="BG6" s="6"/>
      <c r="BH6" s="6"/>
      <c r="BI6" s="6"/>
      <c r="BJ6" s="6"/>
      <c r="BK6" s="6"/>
      <c r="BL6" s="6"/>
      <c r="BM6" s="6"/>
      <c r="BN6" s="6"/>
      <c r="BO6" s="6"/>
      <c r="BP6" s="6"/>
      <c r="BQ6" s="27"/>
    </row>
    <row r="7" spans="1:89" ht="19" customHeight="1">
      <c r="A7" s="23"/>
      <c r="B7" s="562"/>
      <c r="C7" s="562"/>
      <c r="D7" s="562"/>
      <c r="E7" s="562"/>
      <c r="F7" s="562"/>
      <c r="G7" s="562"/>
      <c r="H7" s="562"/>
      <c r="I7" s="562"/>
      <c r="J7" s="562"/>
      <c r="K7" s="562"/>
      <c r="L7" s="562"/>
      <c r="M7" s="562"/>
      <c r="N7" s="562"/>
      <c r="O7" s="562"/>
      <c r="P7" s="20"/>
      <c r="Q7" s="20"/>
      <c r="R7" s="569" t="s">
        <v>217</v>
      </c>
      <c r="S7" s="570" t="s">
        <v>223</v>
      </c>
      <c r="T7" s="567" t="s">
        <v>218</v>
      </c>
      <c r="U7" s="208"/>
      <c r="V7" s="408">
        <f>IF(OR(MID(E36,1,3)="Yes",MID(E37,1,3)="Yes",MID(E35,1,3)="Yes",MID(E29,1,2)&lt;&gt;"At"),2,1)</f>
        <v>2</v>
      </c>
      <c r="W7" s="239" t="s">
        <v>244</v>
      </c>
      <c r="X7" s="165"/>
      <c r="Y7" s="163"/>
      <c r="Z7" s="163"/>
      <c r="AA7" s="163"/>
      <c r="AB7" s="163"/>
      <c r="AC7" s="163"/>
      <c r="AD7" s="163"/>
      <c r="AE7" s="163"/>
      <c r="AF7" s="163"/>
      <c r="AG7" s="163"/>
      <c r="AH7" s="409"/>
      <c r="AI7" s="163"/>
      <c r="AJ7" s="163"/>
      <c r="AK7" s="163"/>
      <c r="AL7" s="163"/>
      <c r="AM7" s="163"/>
      <c r="AN7" s="210"/>
      <c r="AO7" s="210"/>
      <c r="AP7" s="210"/>
      <c r="AQ7" s="223" t="s">
        <v>340</v>
      </c>
      <c r="AR7" s="213"/>
      <c r="AS7" s="214"/>
      <c r="AT7" s="213"/>
      <c r="AU7" s="213"/>
      <c r="AW7" s="216"/>
      <c r="AX7" s="212"/>
      <c r="AY7" s="212"/>
      <c r="AZ7" s="20"/>
      <c r="BA7" s="20"/>
      <c r="BB7" s="6"/>
      <c r="BC7" s="6"/>
      <c r="BD7" s="6"/>
      <c r="BE7" s="6"/>
      <c r="BF7" s="6"/>
      <c r="BG7" s="6"/>
      <c r="BH7" s="6"/>
      <c r="BI7" s="6"/>
      <c r="BJ7" s="6"/>
      <c r="BK7" s="6"/>
      <c r="BL7" s="6"/>
      <c r="BM7" s="6"/>
      <c r="BN7" s="6"/>
      <c r="BO7" s="6"/>
      <c r="BP7" s="6"/>
      <c r="BQ7" s="6"/>
      <c r="BR7" s="6"/>
      <c r="BS7" s="6"/>
      <c r="BT7" s="6"/>
      <c r="BU7" s="6"/>
      <c r="BV7" s="6"/>
      <c r="BW7" s="6"/>
      <c r="BX7" s="6"/>
      <c r="BY7" s="6"/>
      <c r="BZ7" s="6"/>
      <c r="CA7" s="6"/>
    </row>
    <row r="8" spans="1:89" ht="19" customHeight="1">
      <c r="A8" s="23"/>
      <c r="B8" s="229" t="s">
        <v>16</v>
      </c>
      <c r="C8" s="229" t="s">
        <v>17</v>
      </c>
      <c r="D8" s="229" t="s">
        <v>108</v>
      </c>
      <c r="E8" s="489" t="s">
        <v>123</v>
      </c>
      <c r="F8" s="490"/>
      <c r="G8" s="491" t="s">
        <v>100</v>
      </c>
      <c r="H8" s="229" t="str">
        <f>IF(OR($I$2="Load Factor (LFR)",$I$2="Allowable Stress (AS)"),"DL","DC")</f>
        <v>DC</v>
      </c>
      <c r="I8" s="229" t="s">
        <v>0</v>
      </c>
      <c r="J8" s="229" t="s">
        <v>18</v>
      </c>
      <c r="K8" s="229" t="s">
        <v>19</v>
      </c>
      <c r="L8" s="568" t="s">
        <v>21</v>
      </c>
      <c r="M8" s="568"/>
      <c r="N8" s="568"/>
      <c r="O8" s="499" t="s">
        <v>20</v>
      </c>
      <c r="P8" s="20"/>
      <c r="Q8" s="20"/>
      <c r="R8" s="569"/>
      <c r="S8" s="570"/>
      <c r="T8" s="567"/>
      <c r="U8" s="208"/>
      <c r="V8" s="410">
        <f>IF(V7=1,40,80)</f>
        <v>80</v>
      </c>
      <c r="W8" s="411" t="s">
        <v>245</v>
      </c>
      <c r="X8" s="412"/>
      <c r="Y8" s="413"/>
      <c r="Z8" s="413"/>
      <c r="AA8" s="413"/>
      <c r="AB8" s="413"/>
      <c r="AC8" s="413"/>
      <c r="AD8" s="413"/>
      <c r="AE8" s="413"/>
      <c r="AF8" s="413"/>
      <c r="AG8" s="413"/>
      <c r="AH8" s="414"/>
      <c r="AI8" s="163"/>
      <c r="AJ8" s="163"/>
      <c r="AK8" s="163"/>
      <c r="AL8" s="163"/>
      <c r="AM8" s="163"/>
      <c r="AN8" s="210"/>
      <c r="AO8" s="210"/>
      <c r="AP8" s="210"/>
      <c r="AQ8" s="223" t="s">
        <v>341</v>
      </c>
      <c r="AR8" s="213"/>
      <c r="AS8" s="214"/>
      <c r="AT8" s="213"/>
      <c r="AU8" s="213"/>
      <c r="AV8" s="215"/>
      <c r="AW8" s="216"/>
      <c r="AX8" s="217"/>
      <c r="AY8" s="217"/>
      <c r="AZ8" s="20"/>
      <c r="BA8" s="20"/>
      <c r="BB8" s="6"/>
      <c r="BC8" s="6"/>
      <c r="BD8" s="6"/>
      <c r="BE8" s="6"/>
      <c r="BF8" s="6"/>
      <c r="BG8" s="6"/>
      <c r="BH8" s="6"/>
      <c r="BI8" s="6"/>
      <c r="BJ8" s="6"/>
      <c r="BK8" s="6"/>
      <c r="BL8" s="6"/>
      <c r="BM8" s="6"/>
      <c r="BN8" s="6"/>
      <c r="BO8" s="6"/>
      <c r="BP8" s="6"/>
      <c r="BQ8" s="6"/>
      <c r="BR8" s="6"/>
      <c r="BS8" s="6"/>
      <c r="BT8" s="6"/>
      <c r="BU8" s="6"/>
      <c r="BV8" s="6"/>
      <c r="BW8" s="6"/>
      <c r="BX8" s="6"/>
      <c r="BY8" s="6"/>
      <c r="BZ8" s="6"/>
      <c r="CA8" s="6"/>
    </row>
    <row r="9" spans="1:89" ht="19" customHeight="1">
      <c r="A9" s="23"/>
      <c r="B9" s="500" t="s">
        <v>113</v>
      </c>
      <c r="C9" s="143" t="str">
        <f>IF(MID($I$2,1,4)="LRFR","HL93","HS20")</f>
        <v>HS20</v>
      </c>
      <c r="D9" s="144">
        <v>36</v>
      </c>
      <c r="E9" s="559" t="s">
        <v>123</v>
      </c>
      <c r="F9" s="560"/>
      <c r="G9" s="492" t="s">
        <v>107</v>
      </c>
      <c r="H9" s="42" t="str">
        <f ca="1">OFFSET(MANUAL!$R$5,S9,-1)</f>
        <v>NA</v>
      </c>
      <c r="I9" s="164" t="str">
        <f ca="1">OFFSET(MANUAL!$R$5,S9,SUMMARY!T9)</f>
        <v>NA</v>
      </c>
      <c r="J9" s="43"/>
      <c r="K9" s="43"/>
      <c r="L9" s="561"/>
      <c r="M9" s="561"/>
      <c r="N9" s="561"/>
      <c r="O9" s="501">
        <f>K9*D9</f>
        <v>0</v>
      </c>
      <c r="P9" s="20"/>
      <c r="Q9" s="20"/>
      <c r="R9" s="418" t="str">
        <f>IF(G9="NA","NA",IF(MID(I$2,1,3)="ASR","ASR",MID(I$2,1,4)&amp;MID(E9,1,3)&amp;MID(G9,1,3)))</f>
        <v>TypeMemLim</v>
      </c>
      <c r="S9" s="397">
        <f>IF(ISERROR(VLOOKUP(R9,MANUAL!O$5:P$58,2,FALSE))=TRUE,MANUAL!P$51,VLOOKUP(R9,MANUAL!O$5:P$58,2,FALSE))</f>
        <v>46</v>
      </c>
      <c r="T9" s="419">
        <v>0</v>
      </c>
      <c r="U9" s="208"/>
      <c r="V9" s="404" t="s">
        <v>477</v>
      </c>
      <c r="W9" s="226"/>
      <c r="X9" s="226"/>
      <c r="Y9" s="163"/>
      <c r="Z9" s="163"/>
      <c r="AA9" s="240"/>
      <c r="AB9" s="163"/>
      <c r="AC9" s="163"/>
      <c r="AD9" s="163"/>
      <c r="AE9" s="163"/>
      <c r="AF9" s="163"/>
      <c r="AG9" s="163"/>
      <c r="AH9" s="415"/>
      <c r="AI9" s="163"/>
      <c r="AJ9" s="163"/>
      <c r="AK9" s="163"/>
      <c r="AL9" s="163"/>
      <c r="AM9" s="163"/>
      <c r="AN9" s="210"/>
      <c r="AO9" s="210"/>
      <c r="AP9" s="210"/>
      <c r="AQ9" s="223" t="s">
        <v>342</v>
      </c>
      <c r="AR9" s="321"/>
      <c r="AS9" s="211"/>
      <c r="AU9" s="211"/>
      <c r="AV9" s="211"/>
      <c r="AW9" s="218"/>
      <c r="AX9" s="217"/>
      <c r="AY9" s="219"/>
      <c r="AZ9" s="20"/>
      <c r="BA9" s="20"/>
      <c r="BB9" s="6"/>
      <c r="BC9" s="6"/>
      <c r="BD9" s="6"/>
      <c r="BE9" s="6"/>
      <c r="BF9" s="6"/>
      <c r="BG9" s="6"/>
      <c r="BH9" s="6"/>
      <c r="BI9" s="6"/>
      <c r="BJ9" s="6"/>
      <c r="BK9" s="6"/>
      <c r="BL9" s="6"/>
      <c r="BM9" s="6"/>
      <c r="BN9" s="6"/>
      <c r="BO9" s="6"/>
      <c r="BP9" s="6"/>
      <c r="BQ9" s="6"/>
      <c r="BR9" s="6"/>
      <c r="BS9" s="6"/>
      <c r="BT9" s="6"/>
      <c r="BU9" s="6"/>
      <c r="BV9" s="6"/>
      <c r="BW9" s="6"/>
      <c r="BX9" s="6"/>
      <c r="BY9" s="6"/>
      <c r="BZ9" s="6"/>
      <c r="CA9" s="6"/>
      <c r="CD9" s="6"/>
      <c r="CE9" s="6"/>
      <c r="CK9" s="6"/>
    </row>
    <row r="10" spans="1:89" ht="19" customHeight="1">
      <c r="A10" s="23"/>
      <c r="B10" s="500" t="s">
        <v>114</v>
      </c>
      <c r="C10" s="143" t="str">
        <f>IF(MID($I$2,1,4)="LRFR","HL93","HS20")</f>
        <v>HS20</v>
      </c>
      <c r="D10" s="144">
        <v>36</v>
      </c>
      <c r="E10" s="559" t="s">
        <v>123</v>
      </c>
      <c r="F10" s="560"/>
      <c r="G10" s="492" t="s">
        <v>107</v>
      </c>
      <c r="H10" s="42" t="str">
        <f ca="1">OFFSET(MANUAL!$R$5,S10,-1)</f>
        <v>NA</v>
      </c>
      <c r="I10" s="164" t="str">
        <f ca="1">OFFSET(MANUAL!$R$5,S10,SUMMARY!T10)</f>
        <v>NA</v>
      </c>
      <c r="J10" s="43"/>
      <c r="K10" s="43"/>
      <c r="L10" s="561"/>
      <c r="M10" s="561"/>
      <c r="N10" s="561"/>
      <c r="O10" s="501">
        <f>K10*D10</f>
        <v>0</v>
      </c>
      <c r="P10" s="20"/>
      <c r="Q10" s="20"/>
      <c r="R10" s="418" t="str">
        <f t="shared" ref="R10:R19" si="0">IF(G10="NA","NA",IF(MID(I$2,1,3)="ASR","ASR",MID(I$2,1,4)&amp;MID(E10,1,3)&amp;MID(G10,1,3)))</f>
        <v>TypeMemLim</v>
      </c>
      <c r="S10" s="397">
        <f>IF(ISERROR(VLOOKUP(R10,MANUAL!O$5:P$58,2,FALSE))=TRUE,MANUAL!P$51,VLOOKUP(R10,MANUAL!O$5:P$58,2,FALSE))</f>
        <v>46</v>
      </c>
      <c r="T10" s="419">
        <v>1</v>
      </c>
      <c r="U10" s="208"/>
      <c r="V10" s="553" t="str">
        <f>IF(OR(MID(E33,1,2)="01",MID(E33,1,2)="21",MID(E33,1,2)="31",MID(E33,1,2)="33"),"YES","NO")</f>
        <v>NO</v>
      </c>
      <c r="W10" s="554"/>
      <c r="X10" s="554"/>
      <c r="Y10" s="28" t="s">
        <v>474</v>
      </c>
      <c r="Z10" s="28"/>
      <c r="AA10" s="28"/>
      <c r="AB10" s="210"/>
      <c r="AC10" s="210"/>
      <c r="AD10" s="210"/>
      <c r="AE10" s="210"/>
      <c r="AF10" s="210"/>
      <c r="AG10" s="210"/>
      <c r="AH10" s="415"/>
      <c r="AI10" s="163"/>
      <c r="AJ10" s="163"/>
      <c r="AK10" s="163"/>
      <c r="AL10" s="163"/>
      <c r="AM10" s="163"/>
      <c r="AN10" s="210"/>
      <c r="AO10" s="210"/>
      <c r="AP10" s="210"/>
      <c r="AQ10" s="223" t="s">
        <v>343</v>
      </c>
      <c r="AR10" s="320"/>
      <c r="AS10" s="218"/>
      <c r="AU10" s="220"/>
      <c r="AV10" s="218"/>
      <c r="AW10" s="216"/>
      <c r="AX10" s="217"/>
      <c r="AY10" s="219"/>
      <c r="AZ10" s="20"/>
      <c r="BA10" s="20"/>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9" ht="19" customHeight="1">
      <c r="A11" s="23"/>
      <c r="B11" s="500" t="s">
        <v>24</v>
      </c>
      <c r="C11" s="143" t="s">
        <v>98</v>
      </c>
      <c r="D11" s="144">
        <v>60</v>
      </c>
      <c r="E11" s="559" t="s">
        <v>123</v>
      </c>
      <c r="F11" s="560"/>
      <c r="G11" s="492" t="s">
        <v>107</v>
      </c>
      <c r="H11" s="42" t="str">
        <f ca="1">OFFSET(MANUAL!$R$5,S11,-1)</f>
        <v>NA</v>
      </c>
      <c r="I11" s="164" t="str">
        <f ca="1">OFFSET(MANUAL!$R$5,S11,SUMMARY!T11)</f>
        <v>NA</v>
      </c>
      <c r="J11" s="43"/>
      <c r="K11" s="43"/>
      <c r="L11" s="561"/>
      <c r="M11" s="561"/>
      <c r="N11" s="561"/>
      <c r="O11" s="501">
        <f>IF(MID($I$2,1,4)="LRFR",K11*D11,-1)</f>
        <v>-1</v>
      </c>
      <c r="P11" s="20"/>
      <c r="Q11" s="20"/>
      <c r="R11" s="418" t="str">
        <f t="shared" si="0"/>
        <v>TypeMemLim</v>
      </c>
      <c r="S11" s="397">
        <f>IF(ISERROR(VLOOKUP(R11,MANUAL!O$5:P$58,2,FALSE))=TRUE,MANUAL!P$51,VLOOKUP(R11,MANUAL!O$5:P$58,2,FALSE))</f>
        <v>46</v>
      </c>
      <c r="T11" s="419">
        <v>3</v>
      </c>
      <c r="U11" s="208"/>
      <c r="V11" s="553" t="str">
        <f>IF(OR(MID(E34,1,7)="carries",MID(E34,1,6)="within"),"YES","NO")</f>
        <v>NO</v>
      </c>
      <c r="W11" s="554"/>
      <c r="X11" s="554"/>
      <c r="Y11" s="28" t="s">
        <v>475</v>
      </c>
      <c r="Z11" s="28"/>
      <c r="AA11" s="28"/>
      <c r="AB11" s="210"/>
      <c r="AC11" s="210"/>
      <c r="AD11" s="210"/>
      <c r="AE11" s="210"/>
      <c r="AF11" s="210"/>
      <c r="AG11" s="210"/>
      <c r="AH11" s="415"/>
      <c r="AI11" s="210"/>
      <c r="AJ11" s="210"/>
      <c r="AK11" s="210"/>
      <c r="AL11" s="210"/>
      <c r="AM11" s="210"/>
      <c r="AN11" s="210"/>
      <c r="AO11" s="210"/>
      <c r="AP11" s="210"/>
      <c r="AQ11" s="223" t="s">
        <v>344</v>
      </c>
      <c r="AR11" s="213"/>
      <c r="AS11" s="214"/>
      <c r="AU11" s="213"/>
      <c r="AV11" s="215"/>
      <c r="AW11" s="216"/>
      <c r="AX11" s="217"/>
      <c r="AY11" s="219"/>
      <c r="AZ11" s="20"/>
      <c r="BA11" s="20"/>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9" ht="19" customHeight="1">
      <c r="A12" s="23"/>
      <c r="B12" s="500" t="str">
        <f>IF(MID($I$2,1,4)="LRFR","Permit Max Span","Operating Max Span")</f>
        <v>Operating Max Span</v>
      </c>
      <c r="C12" s="143" t="str">
        <f>IF(MID($I$2,1,4)="LRFR","FL120","HS20")</f>
        <v>HS20</v>
      </c>
      <c r="D12" s="144">
        <f>IF(MID($I$2,1,4)="LRFR",60,36)</f>
        <v>36</v>
      </c>
      <c r="E12" s="559" t="s">
        <v>123</v>
      </c>
      <c r="F12" s="560"/>
      <c r="G12" s="492" t="s">
        <v>107</v>
      </c>
      <c r="H12" s="42" t="str">
        <f ca="1">OFFSET(MANUAL!$R$5,S12,-1)</f>
        <v>NA</v>
      </c>
      <c r="I12" s="164" t="str">
        <f ca="1">OFFSET(MANUAL!$R$5,S12,SUMMARY!T12)</f>
        <v>NA</v>
      </c>
      <c r="J12" s="43"/>
      <c r="K12" s="43"/>
      <c r="L12" s="561"/>
      <c r="M12" s="561"/>
      <c r="N12" s="561"/>
      <c r="O12" s="501" t="str">
        <f ca="1">IF(H12="NA","-1",K12*D12)</f>
        <v>-1</v>
      </c>
      <c r="P12" s="20"/>
      <c r="Q12" s="20"/>
      <c r="R12" s="418" t="str">
        <f t="shared" si="0"/>
        <v>TypeMemLim</v>
      </c>
      <c r="S12" s="397">
        <f>IF(ISERROR(VLOOKUP(R12,MANUAL!O$5:P$58,2,FALSE))=TRUE,MANUAL!P$51,VLOOKUP(R12,MANUAL!O$5:P$58,2,FALSE))</f>
        <v>46</v>
      </c>
      <c r="T12" s="419">
        <f>IF(OR(MID($I$2,1,4)="LFR ",MID($I$2,1,4)="ASR "),1,3)</f>
        <v>3</v>
      </c>
      <c r="U12" s="208"/>
      <c r="V12" s="555" t="str">
        <f>IF(AND(MID(I$2,1,4)&lt;&gt;"LRFR",K10&gt;1.65),"No.  EV posting is not recommended.  RF.HS20.Operating &gt;1.65","")</f>
        <v/>
      </c>
      <c r="W12" s="556"/>
      <c r="X12" s="556"/>
      <c r="Y12" s="28" t="s">
        <v>471</v>
      </c>
      <c r="Z12" s="28"/>
      <c r="AA12" s="28"/>
      <c r="AB12" s="210"/>
      <c r="AC12" s="210"/>
      <c r="AD12" s="1"/>
      <c r="AE12" s="23"/>
      <c r="AF12" s="1"/>
      <c r="AG12" s="1"/>
      <c r="AH12" s="415"/>
      <c r="AI12" s="210"/>
      <c r="AJ12" s="210"/>
      <c r="AK12" s="210"/>
      <c r="AL12" s="210"/>
      <c r="AM12" s="210"/>
      <c r="AN12" s="210"/>
      <c r="AO12" s="210"/>
      <c r="AP12" s="210"/>
      <c r="AQ12" s="223" t="s">
        <v>345</v>
      </c>
      <c r="AR12" s="320"/>
      <c r="AS12" s="214"/>
      <c r="AU12" s="213"/>
      <c r="AV12" s="215"/>
      <c r="AW12" s="216"/>
      <c r="AX12" s="217"/>
      <c r="AY12" s="219"/>
      <c r="AZ12" s="6"/>
      <c r="BA12" s="6"/>
      <c r="BB12" s="6"/>
      <c r="BC12" s="6"/>
      <c r="BD12" s="31"/>
      <c r="BE12" s="31"/>
      <c r="BF12" s="31"/>
      <c r="BG12" s="31"/>
      <c r="BH12" s="31"/>
      <c r="BI12" s="31"/>
      <c r="BJ12" s="31"/>
      <c r="BK12" s="31"/>
      <c r="BL12" s="31"/>
      <c r="BM12" s="31"/>
      <c r="BN12" s="31"/>
      <c r="BO12" s="31"/>
      <c r="BP12" s="6"/>
      <c r="BQ12" s="6"/>
      <c r="BR12" s="6"/>
      <c r="BS12" s="6"/>
      <c r="BT12" s="6"/>
      <c r="BU12" s="6"/>
      <c r="BV12" s="6"/>
      <c r="BW12" s="6"/>
      <c r="BX12" s="6"/>
      <c r="BY12" s="6"/>
      <c r="BZ12" s="6"/>
      <c r="CA12" s="6"/>
    </row>
    <row r="13" spans="1:89" ht="19" customHeight="1">
      <c r="A13" s="23"/>
      <c r="B13" s="563" t="s">
        <v>23</v>
      </c>
      <c r="C13" s="32" t="s">
        <v>1</v>
      </c>
      <c r="D13" s="33">
        <v>17</v>
      </c>
      <c r="E13" s="559" t="s">
        <v>123</v>
      </c>
      <c r="F13" s="560"/>
      <c r="G13" s="492" t="s">
        <v>107</v>
      </c>
      <c r="H13" s="42" t="str">
        <f ca="1">OFFSET(MANUAL!$R$5,S13,-1)</f>
        <v>NA</v>
      </c>
      <c r="I13" s="164" t="str">
        <f ca="1">OFFSET(MANUAL!$R$5,S13,SUMMARY!T13)</f>
        <v>NA</v>
      </c>
      <c r="J13" s="43"/>
      <c r="K13" s="43"/>
      <c r="L13" s="561"/>
      <c r="M13" s="561"/>
      <c r="N13" s="561"/>
      <c r="O13" s="501" t="str">
        <f ca="1">IF(H13="NA","-1",K13*D13)</f>
        <v>-1</v>
      </c>
      <c r="P13" s="20"/>
      <c r="Q13" s="20"/>
      <c r="R13" s="418" t="str">
        <f t="shared" si="0"/>
        <v>TypeMemLim</v>
      </c>
      <c r="S13" s="397">
        <f>IF(ISERROR(VLOOKUP(R13,MANUAL!O$5:P$58,2,FALSE))=TRUE,MANUAL!P$51,VLOOKUP(R13,MANUAL!O$5:P$58,2,FALSE))</f>
        <v>46</v>
      </c>
      <c r="T13" s="419">
        <v>2</v>
      </c>
      <c r="U13" s="208"/>
      <c r="V13" s="555" t="str">
        <f>IF(AND(MID(I$2,1,4)="LRFR",K10&gt;1.29),"No.  EV posting is not recommended.  RF.HL93.Operating &gt;1.30","")</f>
        <v/>
      </c>
      <c r="W13" s="556"/>
      <c r="X13" s="556"/>
      <c r="Y13" s="28" t="s">
        <v>472</v>
      </c>
      <c r="Z13" s="28"/>
      <c r="AA13" s="28"/>
      <c r="AB13" s="210"/>
      <c r="AC13" s="210"/>
      <c r="AD13" s="1"/>
      <c r="AE13" s="1"/>
      <c r="AF13" s="1"/>
      <c r="AG13" s="1"/>
      <c r="AH13" s="415"/>
      <c r="AI13" s="210"/>
      <c r="AJ13" s="210"/>
      <c r="AK13" s="210"/>
      <c r="AL13" s="210"/>
      <c r="AM13" s="210"/>
      <c r="AN13" s="210"/>
      <c r="AO13" s="210"/>
      <c r="AP13" s="210"/>
      <c r="AQ13" s="223" t="s">
        <v>570</v>
      </c>
      <c r="AR13" s="320"/>
      <c r="AS13" s="214"/>
      <c r="AU13" s="213"/>
      <c r="AV13" s="215"/>
      <c r="AW13" s="216"/>
      <c r="AX13" s="217"/>
      <c r="AY13" s="219"/>
      <c r="AZ13" s="6"/>
      <c r="BA13" s="6"/>
      <c r="BB13" s="6"/>
      <c r="BC13" s="6"/>
      <c r="BD13" s="6"/>
      <c r="BE13" s="6"/>
      <c r="BF13" s="6"/>
      <c r="BG13" s="6"/>
      <c r="BH13" s="6"/>
      <c r="BI13" s="6"/>
      <c r="BJ13" s="6"/>
      <c r="BK13" s="6"/>
      <c r="BL13" s="6"/>
      <c r="BM13" s="29"/>
      <c r="BN13" s="29"/>
      <c r="BO13" s="29"/>
      <c r="BP13" s="6"/>
      <c r="BQ13" s="6"/>
      <c r="BR13" s="6"/>
      <c r="BS13" s="6"/>
      <c r="BT13" s="6"/>
      <c r="BU13" s="6"/>
      <c r="BV13" s="6"/>
      <c r="BW13" s="6"/>
      <c r="BX13" s="6"/>
      <c r="BY13" s="6"/>
      <c r="BZ13" s="6"/>
      <c r="CA13" s="6"/>
    </row>
    <row r="14" spans="1:89" ht="19" customHeight="1">
      <c r="A14" s="23"/>
      <c r="B14" s="563"/>
      <c r="C14" s="32" t="s">
        <v>2</v>
      </c>
      <c r="D14" s="33">
        <v>33</v>
      </c>
      <c r="E14" s="559" t="s">
        <v>123</v>
      </c>
      <c r="F14" s="560"/>
      <c r="G14" s="492" t="s">
        <v>107</v>
      </c>
      <c r="H14" s="42" t="str">
        <f ca="1">OFFSET(MANUAL!$R$5,S14,-1)</f>
        <v>NA</v>
      </c>
      <c r="I14" s="164" t="str">
        <f ca="1">OFFSET(MANUAL!$R$5,S14,SUMMARY!T14)</f>
        <v>NA</v>
      </c>
      <c r="J14" s="43"/>
      <c r="K14" s="43"/>
      <c r="L14" s="561"/>
      <c r="M14" s="561"/>
      <c r="N14" s="561"/>
      <c r="O14" s="501" t="str">
        <f t="shared" ref="O14:O19" ca="1" si="1">IF(H14="NA","-1",K14*D14)</f>
        <v>-1</v>
      </c>
      <c r="P14" s="20"/>
      <c r="Q14" s="20"/>
      <c r="R14" s="418" t="str">
        <f t="shared" si="0"/>
        <v>TypeMemLim</v>
      </c>
      <c r="S14" s="397">
        <f>IF(ISERROR(VLOOKUP(R14,MANUAL!O$5:P$58,2,FALSE))=TRUE,MANUAL!P$51,VLOOKUP(R14,MANUAL!O$5:P$58,2,FALSE))</f>
        <v>46</v>
      </c>
      <c r="T14" s="419">
        <v>2</v>
      </c>
      <c r="U14" s="208"/>
      <c r="V14" s="555" t="str">
        <f>IF(AND(K20&gt;0.99,K21&gt;0.99),"No.  EV posting is not recommended.  RF.EV2 &gt;1.00 &amp; RF.EV3 &gt; 1.00","")</f>
        <v/>
      </c>
      <c r="W14" s="556"/>
      <c r="X14" s="556"/>
      <c r="Y14" s="28" t="s">
        <v>473</v>
      </c>
      <c r="Z14" s="28"/>
      <c r="AA14" s="28"/>
      <c r="AB14" s="210"/>
      <c r="AC14" s="210"/>
      <c r="AD14" s="1"/>
      <c r="AE14" s="1"/>
      <c r="AF14" s="1"/>
      <c r="AG14" s="1"/>
      <c r="AH14" s="415"/>
      <c r="AI14" s="210"/>
      <c r="AJ14" s="210"/>
      <c r="AK14" s="210"/>
      <c r="AL14" s="210"/>
      <c r="AM14" s="210"/>
      <c r="AN14" s="210"/>
      <c r="AO14" s="210"/>
      <c r="AP14" s="210"/>
      <c r="AQ14" s="223" t="s">
        <v>346</v>
      </c>
      <c r="AR14" s="320"/>
      <c r="AS14" s="214"/>
      <c r="AU14" s="213"/>
      <c r="AV14" s="215"/>
      <c r="AW14" s="216"/>
      <c r="AX14" s="217"/>
      <c r="AY14" s="219"/>
      <c r="AZ14" s="6"/>
      <c r="BA14" s="6"/>
      <c r="BB14" s="6"/>
      <c r="BC14" s="6"/>
      <c r="BD14" s="6"/>
      <c r="BE14" s="6"/>
      <c r="BF14" s="6"/>
      <c r="BG14" s="6"/>
      <c r="BH14" s="6"/>
      <c r="BI14" s="6"/>
      <c r="BJ14" s="6"/>
      <c r="BK14" s="6"/>
      <c r="BL14" s="6"/>
      <c r="BM14" s="29"/>
      <c r="BN14" s="29"/>
      <c r="BO14" s="29"/>
      <c r="BP14" s="6"/>
      <c r="BQ14" s="6"/>
      <c r="BR14" s="6"/>
      <c r="BS14" s="6"/>
      <c r="BT14" s="6"/>
      <c r="BU14" s="6"/>
      <c r="BV14" s="6"/>
      <c r="BW14" s="6"/>
      <c r="BX14" s="6"/>
      <c r="BY14" s="6"/>
      <c r="BZ14" s="6"/>
      <c r="CA14" s="6"/>
    </row>
    <row r="15" spans="1:89" ht="19" customHeight="1">
      <c r="A15" s="23"/>
      <c r="B15" s="563"/>
      <c r="C15" s="32" t="s">
        <v>3</v>
      </c>
      <c r="D15" s="33">
        <v>35</v>
      </c>
      <c r="E15" s="559" t="s">
        <v>123</v>
      </c>
      <c r="F15" s="560"/>
      <c r="G15" s="492" t="s">
        <v>107</v>
      </c>
      <c r="H15" s="42" t="str">
        <f ca="1">OFFSET(MANUAL!$R$5,S15,-1)</f>
        <v>NA</v>
      </c>
      <c r="I15" s="164" t="str">
        <f ca="1">OFFSET(MANUAL!$R$5,S15,SUMMARY!T15)</f>
        <v>NA</v>
      </c>
      <c r="J15" s="43"/>
      <c r="K15" s="43"/>
      <c r="L15" s="561"/>
      <c r="M15" s="561"/>
      <c r="N15" s="561"/>
      <c r="O15" s="501" t="str">
        <f t="shared" ca="1" si="1"/>
        <v>-1</v>
      </c>
      <c r="P15" s="20"/>
      <c r="Q15" s="20"/>
      <c r="R15" s="418" t="str">
        <f t="shared" si="0"/>
        <v>TypeMemLim</v>
      </c>
      <c r="S15" s="397">
        <f>IF(ISERROR(VLOOKUP(R15,MANUAL!O$5:P$58,2,FALSE))=TRUE,MANUAL!P$51,VLOOKUP(R15,MANUAL!O$5:P$58,2,FALSE))</f>
        <v>46</v>
      </c>
      <c r="T15" s="419">
        <v>2</v>
      </c>
      <c r="U15" s="208"/>
      <c r="V15" s="555" t="str">
        <f>IF(AND(V12="",V13="",V14=""),"Yes.  EV Posting is recommended",IF(V14="",V12&amp;V13,V14))</f>
        <v>Yes.  EV Posting is recommended</v>
      </c>
      <c r="W15" s="556"/>
      <c r="X15" s="556"/>
      <c r="Y15" s="28" t="s">
        <v>470</v>
      </c>
      <c r="Z15" s="28"/>
      <c r="AA15" s="28"/>
      <c r="AB15" s="210"/>
      <c r="AC15" s="210"/>
      <c r="AD15" s="1"/>
      <c r="AE15" s="1"/>
      <c r="AF15" s="1"/>
      <c r="AG15" s="1"/>
      <c r="AH15" s="415"/>
      <c r="AJ15" s="210"/>
      <c r="AK15" s="210"/>
      <c r="AL15" s="210"/>
      <c r="AM15" s="210"/>
      <c r="AN15" s="210"/>
      <c r="AO15" s="210"/>
      <c r="AP15" s="210"/>
      <c r="AQ15" s="223" t="s">
        <v>347</v>
      </c>
      <c r="AR15" s="320"/>
      <c r="AS15" s="214"/>
      <c r="AU15" s="213"/>
      <c r="AV15" s="215"/>
      <c r="AW15" s="216"/>
      <c r="AX15" s="217"/>
      <c r="AY15" s="219"/>
      <c r="AZ15" s="6"/>
      <c r="BA15" s="6"/>
      <c r="BB15" s="6"/>
      <c r="BC15" s="6"/>
      <c r="BD15" s="6"/>
      <c r="BE15" s="6"/>
      <c r="BF15" s="6"/>
      <c r="BG15" s="6"/>
      <c r="BH15" s="6"/>
      <c r="BI15" s="6"/>
      <c r="BJ15" s="6"/>
      <c r="BK15" s="6"/>
      <c r="BL15" s="6"/>
      <c r="BM15" s="29"/>
      <c r="BN15" s="29"/>
      <c r="BO15" s="29"/>
      <c r="BP15" s="6"/>
      <c r="BQ15" s="6"/>
      <c r="BR15" s="6"/>
      <c r="BS15" s="6"/>
      <c r="BT15" s="6"/>
      <c r="BU15" s="6"/>
      <c r="BV15" s="6"/>
      <c r="BW15" s="6"/>
      <c r="BX15" s="6"/>
      <c r="BY15" s="6"/>
      <c r="BZ15" s="6"/>
      <c r="CA15" s="6"/>
    </row>
    <row r="16" spans="1:89" ht="19" customHeight="1">
      <c r="A16" s="23"/>
      <c r="B16" s="563"/>
      <c r="C16" s="32" t="s">
        <v>4</v>
      </c>
      <c r="D16" s="33">
        <v>28</v>
      </c>
      <c r="E16" s="559" t="s">
        <v>123</v>
      </c>
      <c r="F16" s="560"/>
      <c r="G16" s="492" t="s">
        <v>107</v>
      </c>
      <c r="H16" s="42" t="str">
        <f ca="1">OFFSET(MANUAL!$R$5,S16,-1)</f>
        <v>NA</v>
      </c>
      <c r="I16" s="164" t="str">
        <f ca="1">OFFSET(MANUAL!$R$5,S16,SUMMARY!T16)</f>
        <v>NA</v>
      </c>
      <c r="J16" s="43"/>
      <c r="K16" s="43"/>
      <c r="L16" s="561"/>
      <c r="M16" s="561"/>
      <c r="N16" s="561"/>
      <c r="O16" s="501" t="str">
        <f t="shared" ca="1" si="1"/>
        <v>-1</v>
      </c>
      <c r="P16" s="20"/>
      <c r="Q16" s="20"/>
      <c r="R16" s="418" t="str">
        <f t="shared" si="0"/>
        <v>TypeMemLim</v>
      </c>
      <c r="S16" s="397">
        <f>IF(ISERROR(VLOOKUP(R16,MANUAL!O$5:P$58,2,FALSE))=TRUE,MANUAL!P$51,VLOOKUP(R16,MANUAL!O$5:P$58,2,FALSE))</f>
        <v>46</v>
      </c>
      <c r="T16" s="419">
        <v>2</v>
      </c>
      <c r="U16" s="208"/>
      <c r="V16" s="557" t="str">
        <f>IF(AND(V10="YES",V11="YES"),V15,"No.  EV posting is not recommended.  The FAST Act does not apply")</f>
        <v>No.  EV posting is not recommended.  The FAST Act does not apply</v>
      </c>
      <c r="W16" s="558"/>
      <c r="X16" s="558"/>
      <c r="Y16" s="405" t="s">
        <v>476</v>
      </c>
      <c r="Z16" s="405"/>
      <c r="AA16" s="416"/>
      <c r="AB16" s="416"/>
      <c r="AC16" s="416"/>
      <c r="AD16" s="416"/>
      <c r="AE16" s="416"/>
      <c r="AF16" s="416"/>
      <c r="AG16" s="416"/>
      <c r="AH16" s="417"/>
      <c r="AJ16" s="210"/>
      <c r="AK16" s="210"/>
      <c r="AL16" s="210"/>
      <c r="AM16" s="210"/>
      <c r="AN16" s="210"/>
      <c r="AO16" s="210"/>
      <c r="AP16" s="210"/>
      <c r="AQ16" s="223" t="s">
        <v>356</v>
      </c>
      <c r="AR16" s="320"/>
      <c r="AS16" s="214"/>
      <c r="AU16" s="213"/>
      <c r="AV16" s="215"/>
      <c r="AW16" s="216"/>
      <c r="AX16" s="217"/>
      <c r="AY16" s="219"/>
      <c r="AZ16" s="6"/>
      <c r="BA16" s="6"/>
      <c r="BB16" s="6"/>
      <c r="BC16" s="6"/>
      <c r="BD16" s="6"/>
      <c r="BE16" s="6"/>
      <c r="BF16" s="6"/>
      <c r="BG16" s="6"/>
      <c r="BH16" s="6"/>
      <c r="BI16" s="6"/>
      <c r="BJ16" s="6"/>
      <c r="BK16" s="6"/>
      <c r="BL16" s="6"/>
      <c r="BM16" s="29"/>
      <c r="BN16" s="29"/>
      <c r="BO16" s="29"/>
      <c r="BP16" s="6"/>
      <c r="BQ16" s="6"/>
      <c r="BR16" s="6"/>
      <c r="BS16" s="6"/>
      <c r="BT16" s="6"/>
      <c r="BU16" s="6"/>
      <c r="BV16" s="6"/>
      <c r="BW16" s="6"/>
      <c r="BX16" s="6"/>
      <c r="BY16" s="6"/>
      <c r="BZ16" s="6"/>
      <c r="CA16" s="6"/>
    </row>
    <row r="17" spans="1:1033" ht="19" customHeight="1">
      <c r="A17" s="23"/>
      <c r="B17" s="563"/>
      <c r="C17" s="32" t="s">
        <v>5</v>
      </c>
      <c r="D17" s="34">
        <v>36.65</v>
      </c>
      <c r="E17" s="559" t="s">
        <v>123</v>
      </c>
      <c r="F17" s="560"/>
      <c r="G17" s="492" t="s">
        <v>107</v>
      </c>
      <c r="H17" s="42" t="str">
        <f ca="1">OFFSET(MANUAL!$R$5,S17,-1)</f>
        <v>NA</v>
      </c>
      <c r="I17" s="164" t="str">
        <f ca="1">OFFSET(MANUAL!$R$5,S17,SUMMARY!T17)</f>
        <v>NA</v>
      </c>
      <c r="J17" s="43"/>
      <c r="K17" s="43"/>
      <c r="L17" s="561"/>
      <c r="M17" s="561"/>
      <c r="N17" s="561"/>
      <c r="O17" s="501" t="str">
        <f t="shared" ca="1" si="1"/>
        <v>-1</v>
      </c>
      <c r="P17" s="20"/>
      <c r="Q17" s="20"/>
      <c r="R17" s="418" t="str">
        <f t="shared" si="0"/>
        <v>TypeMemLim</v>
      </c>
      <c r="S17" s="397">
        <f>IF(ISERROR(VLOOKUP(R17,MANUAL!O$5:P$58,2,FALSE))=TRUE,MANUAL!P$51,VLOOKUP(R17,MANUAL!O$5:P$58,2,FALSE))</f>
        <v>46</v>
      </c>
      <c r="T17" s="419">
        <v>2</v>
      </c>
      <c r="U17" s="208"/>
      <c r="AJ17" s="210"/>
      <c r="AK17" s="210"/>
      <c r="AL17" s="210"/>
      <c r="AM17" s="210"/>
      <c r="AN17" s="210"/>
      <c r="AO17" s="210"/>
      <c r="AP17" s="210"/>
      <c r="AQ17" s="223" t="s">
        <v>348</v>
      </c>
      <c r="AR17" s="320"/>
      <c r="AS17" s="214"/>
      <c r="AU17" s="213"/>
      <c r="AV17" s="215"/>
      <c r="AW17" s="216"/>
      <c r="AX17" s="217"/>
      <c r="AY17" s="219"/>
      <c r="AZ17" s="6"/>
      <c r="BA17" s="6"/>
      <c r="BB17" s="6"/>
      <c r="BC17" s="6"/>
      <c r="BD17" s="6"/>
      <c r="BE17" s="6"/>
      <c r="BF17" s="6"/>
      <c r="BG17" s="6"/>
      <c r="BH17" s="6"/>
      <c r="BI17" s="6"/>
      <c r="BJ17" s="6"/>
      <c r="BK17" s="6"/>
      <c r="BL17" s="6"/>
      <c r="BM17" s="29"/>
      <c r="BN17" s="29"/>
      <c r="BO17" s="29"/>
      <c r="BP17" s="6"/>
      <c r="BQ17" s="6"/>
      <c r="BR17" s="6"/>
      <c r="BS17" s="6"/>
      <c r="BT17" s="6"/>
      <c r="BU17" s="6"/>
      <c r="BV17" s="6"/>
      <c r="BW17" s="6"/>
      <c r="BX17" s="6"/>
      <c r="BY17" s="6"/>
      <c r="BZ17" s="6"/>
      <c r="CA17" s="6"/>
    </row>
    <row r="18" spans="1:1033" ht="19" customHeight="1">
      <c r="A18" s="23"/>
      <c r="B18" s="563"/>
      <c r="C18" s="32" t="s">
        <v>6</v>
      </c>
      <c r="D18" s="33">
        <v>40</v>
      </c>
      <c r="E18" s="559" t="s">
        <v>123</v>
      </c>
      <c r="F18" s="560"/>
      <c r="G18" s="492" t="s">
        <v>107</v>
      </c>
      <c r="H18" s="42" t="str">
        <f ca="1">OFFSET(MANUAL!$R$5,S18,-1)</f>
        <v>NA</v>
      </c>
      <c r="I18" s="164" t="str">
        <f ca="1">OFFSET(MANUAL!$R$5,S18,SUMMARY!T18)</f>
        <v>NA</v>
      </c>
      <c r="J18" s="43"/>
      <c r="K18" s="43"/>
      <c r="L18" s="561"/>
      <c r="M18" s="561"/>
      <c r="N18" s="561"/>
      <c r="O18" s="501" t="str">
        <f t="shared" ca="1" si="1"/>
        <v>-1</v>
      </c>
      <c r="P18" s="20"/>
      <c r="Q18" s="20"/>
      <c r="R18" s="418" t="str">
        <f t="shared" si="0"/>
        <v>TypeMemLim</v>
      </c>
      <c r="S18" s="397">
        <f>IF(ISERROR(VLOOKUP(R18,MANUAL!O$5:P$58,2,FALSE))=TRUE,MANUAL!P$51,VLOOKUP(R18,MANUAL!O$5:P$58,2,FALSE))</f>
        <v>46</v>
      </c>
      <c r="T18" s="419">
        <v>2</v>
      </c>
      <c r="U18" s="208"/>
      <c r="AJ18" s="210"/>
      <c r="AK18" s="210"/>
      <c r="AL18" s="210"/>
      <c r="AM18" s="210"/>
      <c r="AN18" s="210"/>
      <c r="AO18" s="210"/>
      <c r="AP18" s="210"/>
      <c r="AQ18" s="580" t="s">
        <v>385</v>
      </c>
      <c r="AR18" s="580"/>
      <c r="AS18" s="580"/>
      <c r="AT18" s="580"/>
      <c r="AU18" s="580"/>
      <c r="AV18" s="580"/>
      <c r="AW18" s="580"/>
      <c r="AX18" s="580"/>
      <c r="AY18" s="580"/>
      <c r="AZ18" s="580"/>
      <c r="BA18" s="6"/>
      <c r="BB18" s="6"/>
      <c r="BC18" s="6"/>
      <c r="BD18" s="6"/>
      <c r="BE18" s="6"/>
      <c r="BF18" s="6"/>
      <c r="BG18" s="6"/>
      <c r="BH18" s="6"/>
      <c r="BI18" s="6"/>
      <c r="BJ18" s="6"/>
      <c r="BK18" s="35"/>
      <c r="BL18" s="29"/>
      <c r="BM18" s="29"/>
      <c r="BN18" s="29"/>
      <c r="BO18" s="29"/>
      <c r="BP18" s="6"/>
      <c r="BQ18" s="6"/>
      <c r="BR18" s="6"/>
      <c r="BS18" s="6"/>
      <c r="BT18" s="6"/>
      <c r="BU18" s="6"/>
      <c r="BV18" s="6"/>
      <c r="BW18" s="6"/>
      <c r="BX18" s="6"/>
      <c r="BY18" s="6"/>
      <c r="BZ18" s="6"/>
      <c r="CA18" s="6"/>
    </row>
    <row r="19" spans="1:1033" ht="19" customHeight="1">
      <c r="A19" s="23"/>
      <c r="B19" s="563"/>
      <c r="C19" s="32" t="s">
        <v>7</v>
      </c>
      <c r="D19" s="33">
        <v>40</v>
      </c>
      <c r="E19" s="559" t="s">
        <v>123</v>
      </c>
      <c r="F19" s="560"/>
      <c r="G19" s="492" t="s">
        <v>107</v>
      </c>
      <c r="H19" s="42" t="str">
        <f ca="1">OFFSET(MANUAL!$R$5,S19,-1)</f>
        <v>NA</v>
      </c>
      <c r="I19" s="164" t="str">
        <f ca="1">OFFSET(MANUAL!$R$5,S19,SUMMARY!T19)</f>
        <v>NA</v>
      </c>
      <c r="J19" s="43"/>
      <c r="K19" s="43"/>
      <c r="L19" s="561"/>
      <c r="M19" s="561"/>
      <c r="N19" s="561"/>
      <c r="O19" s="501" t="str">
        <f t="shared" ca="1" si="1"/>
        <v>-1</v>
      </c>
      <c r="P19" s="20"/>
      <c r="Q19" s="20"/>
      <c r="R19" s="418" t="str">
        <f t="shared" si="0"/>
        <v>TypeMemLim</v>
      </c>
      <c r="S19" s="397">
        <f>IF(ISERROR(VLOOKUP(R19,MANUAL!O$5:P$58,2,FALSE))=TRUE,MANUAL!P$51,VLOOKUP(R19,MANUAL!O$5:P$58,2,FALSE))</f>
        <v>46</v>
      </c>
      <c r="T19" s="419">
        <v>2</v>
      </c>
      <c r="U19" s="208"/>
      <c r="AJ19" s="210"/>
      <c r="AK19" s="210"/>
      <c r="AL19" s="210"/>
      <c r="AM19" s="210"/>
      <c r="AN19" s="210"/>
      <c r="AO19" s="210"/>
      <c r="AP19" s="210"/>
      <c r="AQ19" s="580"/>
      <c r="AR19" s="580"/>
      <c r="AS19" s="580"/>
      <c r="AT19" s="580"/>
      <c r="AU19" s="580"/>
      <c r="AV19" s="580"/>
      <c r="AW19" s="580"/>
      <c r="AX19" s="580"/>
      <c r="AY19" s="580"/>
      <c r="AZ19" s="580"/>
      <c r="BA19" s="6"/>
      <c r="BB19" s="6"/>
      <c r="BC19" s="6"/>
      <c r="BD19" s="6"/>
      <c r="BE19" s="6"/>
      <c r="BF19" s="6"/>
      <c r="BG19" s="6"/>
      <c r="BH19" s="6"/>
      <c r="BI19" s="6"/>
      <c r="BJ19" s="6"/>
      <c r="BK19" s="35"/>
      <c r="BL19" s="29"/>
      <c r="BM19" s="29"/>
      <c r="BN19" s="29"/>
      <c r="BO19" s="29"/>
      <c r="BP19" s="6"/>
      <c r="BQ19" s="6"/>
      <c r="BR19" s="6"/>
      <c r="BS19" s="6"/>
      <c r="BT19" s="6"/>
      <c r="BU19" s="6"/>
      <c r="BV19" s="6"/>
      <c r="BW19" s="6"/>
      <c r="BX19" s="6"/>
      <c r="BY19" s="6"/>
      <c r="BZ19" s="6"/>
      <c r="CA19" s="6"/>
    </row>
    <row r="20" spans="1:1033" ht="19" customHeight="1">
      <c r="A20" s="23"/>
      <c r="B20" s="571" t="s">
        <v>467</v>
      </c>
      <c r="C20" s="32" t="s">
        <v>425</v>
      </c>
      <c r="D20" s="423">
        <v>28.75</v>
      </c>
      <c r="E20" s="559" t="s">
        <v>123</v>
      </c>
      <c r="F20" s="560"/>
      <c r="G20" s="492" t="s">
        <v>107</v>
      </c>
      <c r="H20" s="42" t="str">
        <f ca="1">OFFSET(MANUAL!$R$5,S20,-1)</f>
        <v>NA</v>
      </c>
      <c r="I20" s="164" t="str">
        <f ca="1">OFFSET(MANUAL!$R$5,S20,SUMMARY!T20)</f>
        <v>NA</v>
      </c>
      <c r="J20" s="43"/>
      <c r="K20" s="43"/>
      <c r="L20" s="561"/>
      <c r="M20" s="561"/>
      <c r="N20" s="561"/>
      <c r="O20" s="501" t="str">
        <f t="shared" ref="O20:O21" ca="1" si="2">IF(H20="NA","-1",K20*D20)</f>
        <v>-1</v>
      </c>
      <c r="P20" s="20"/>
      <c r="Q20" s="20"/>
      <c r="R20" s="418" t="str">
        <f t="shared" ref="R20:R21" si="3">IF(G20="NA","NA",IF(MID(I$2,1,3)="ASR","ASR",MID(I$2,1,4)&amp;MID(E20,1,3)&amp;MID(G20,1,3)))</f>
        <v>TypeMemLim</v>
      </c>
      <c r="S20" s="397">
        <f>IF(ISERROR(VLOOKUP(R20,MANUAL!O$5:P$58,2,FALSE))=TRUE,MANUAL!P$51,VLOOKUP(R20,MANUAL!O$5:P$58,2,FALSE))</f>
        <v>46</v>
      </c>
      <c r="T20" s="419">
        <v>4</v>
      </c>
      <c r="U20" s="208"/>
      <c r="AH20" s="210"/>
      <c r="AI20" s="210"/>
      <c r="AJ20" s="210"/>
      <c r="AK20" s="210"/>
      <c r="AL20" s="210"/>
      <c r="AM20" s="210"/>
      <c r="AN20" s="210"/>
      <c r="AO20" s="210"/>
      <c r="AP20" s="210"/>
      <c r="AQ20" s="581" t="s">
        <v>512</v>
      </c>
      <c r="AR20" s="581"/>
      <c r="AS20" s="581"/>
      <c r="AT20" s="581"/>
      <c r="AU20" s="581"/>
      <c r="AV20" s="581"/>
      <c r="AW20" s="581"/>
      <c r="AX20" s="581"/>
      <c r="AY20" s="581"/>
      <c r="AZ20" s="581"/>
      <c r="BA20" s="6"/>
      <c r="BB20" s="6"/>
      <c r="BC20" s="6"/>
      <c r="BD20" s="6"/>
      <c r="BE20" s="6"/>
      <c r="BF20" s="6"/>
      <c r="BG20" s="6"/>
      <c r="BH20" s="6"/>
      <c r="BI20" s="6"/>
      <c r="BJ20" s="6"/>
      <c r="BK20" s="35"/>
      <c r="BL20" s="29"/>
      <c r="BM20" s="29"/>
      <c r="BN20" s="29"/>
      <c r="BO20" s="29"/>
      <c r="BP20" s="29"/>
      <c r="BQ20" s="29"/>
      <c r="BR20" s="29"/>
    </row>
    <row r="21" spans="1:1033" ht="19" customHeight="1">
      <c r="A21" s="23"/>
      <c r="B21" s="563"/>
      <c r="C21" s="32" t="s">
        <v>426</v>
      </c>
      <c r="D21" s="33">
        <v>43</v>
      </c>
      <c r="E21" s="559" t="s">
        <v>123</v>
      </c>
      <c r="F21" s="560"/>
      <c r="G21" s="492" t="s">
        <v>107</v>
      </c>
      <c r="H21" s="42" t="str">
        <f ca="1">OFFSET(MANUAL!$R$5,S21,-1)</f>
        <v>NA</v>
      </c>
      <c r="I21" s="164" t="str">
        <f ca="1">OFFSET(MANUAL!$R$5,S21,SUMMARY!T21)</f>
        <v>NA</v>
      </c>
      <c r="J21" s="43"/>
      <c r="K21" s="43"/>
      <c r="L21" s="561"/>
      <c r="M21" s="561"/>
      <c r="N21" s="561"/>
      <c r="O21" s="501" t="str">
        <f t="shared" ca="1" si="2"/>
        <v>-1</v>
      </c>
      <c r="P21" s="20"/>
      <c r="Q21" s="20"/>
      <c r="R21" s="420" t="str">
        <f t="shared" si="3"/>
        <v>TypeMemLim</v>
      </c>
      <c r="S21" s="421">
        <f>IF(ISERROR(VLOOKUP(R21,MANUAL!O$5:P$58,2,FALSE))=TRUE,MANUAL!P$51,VLOOKUP(R21,MANUAL!O$5:P$58,2,FALSE))</f>
        <v>46</v>
      </c>
      <c r="T21" s="422">
        <v>4</v>
      </c>
      <c r="U21" s="208"/>
      <c r="V21" s="210"/>
      <c r="W21" s="210"/>
      <c r="X21" s="210"/>
      <c r="Y21" s="210"/>
      <c r="Z21" s="210"/>
      <c r="AA21" s="28"/>
      <c r="AB21" s="210"/>
      <c r="AC21" s="210"/>
      <c r="AD21" s="210"/>
      <c r="AE21" s="210"/>
      <c r="AF21" s="210"/>
      <c r="AG21" s="210"/>
      <c r="AH21" s="210"/>
      <c r="AI21" s="210"/>
      <c r="AJ21" s="210"/>
      <c r="AK21" s="210"/>
      <c r="AL21" s="210"/>
      <c r="AM21" s="210"/>
      <c r="AN21" s="210"/>
      <c r="AO21" s="210"/>
      <c r="AP21" s="210"/>
      <c r="AQ21" s="581"/>
      <c r="AR21" s="581"/>
      <c r="AS21" s="581"/>
      <c r="AT21" s="581"/>
      <c r="AU21" s="581"/>
      <c r="AV21" s="581"/>
      <c r="AW21" s="581"/>
      <c r="AX21" s="581"/>
      <c r="AY21" s="581"/>
      <c r="AZ21" s="581"/>
      <c r="BA21" s="6"/>
      <c r="BB21" s="6"/>
      <c r="BC21" s="6"/>
      <c r="BD21" s="6"/>
      <c r="BE21" s="6"/>
      <c r="BF21" s="6"/>
      <c r="BG21" s="6"/>
      <c r="BH21" s="6"/>
      <c r="BI21" s="6"/>
      <c r="BJ21" s="6"/>
      <c r="BK21" s="35"/>
      <c r="BL21" s="29"/>
      <c r="BM21" s="29"/>
      <c r="BN21" s="29"/>
      <c r="BO21" s="29"/>
      <c r="BP21" s="29"/>
      <c r="BQ21" s="29"/>
      <c r="BR21" s="29"/>
      <c r="CK21" s="6"/>
    </row>
    <row r="22" spans="1:1033" ht="19" customHeight="1">
      <c r="A22" s="23"/>
      <c r="B22" s="3"/>
      <c r="C22" s="3"/>
      <c r="D22" s="3"/>
      <c r="E22" s="3"/>
      <c r="F22" s="3"/>
      <c r="G22" s="3"/>
      <c r="H22" s="3"/>
      <c r="I22" s="3"/>
      <c r="J22" s="3"/>
      <c r="K22" s="3"/>
      <c r="L22" s="3"/>
      <c r="M22" s="3"/>
      <c r="N22" s="3"/>
      <c r="O22" s="3"/>
      <c r="P22" s="1"/>
      <c r="Q22" s="1"/>
      <c r="AQ22" s="257"/>
      <c r="AR22" s="35"/>
      <c r="AS22" s="35"/>
      <c r="AT22" s="35"/>
      <c r="AU22" s="35"/>
      <c r="AV22" s="35"/>
      <c r="AW22" s="35"/>
      <c r="AX22" s="35"/>
      <c r="AY22" s="35"/>
      <c r="AZ22" s="35"/>
      <c r="BA22" s="35"/>
      <c r="BB22" s="35"/>
      <c r="BC22" s="35"/>
      <c r="BD22" s="35"/>
      <c r="BE22" s="35"/>
      <c r="BF22" s="35"/>
      <c r="BG22" s="35"/>
      <c r="BH22" s="35"/>
      <c r="BI22" s="35"/>
      <c r="BJ22" s="35"/>
      <c r="BK22" s="35"/>
      <c r="BL22" s="29"/>
      <c r="BM22" s="29"/>
      <c r="BN22" s="29"/>
      <c r="BO22" s="29"/>
      <c r="BP22" s="29"/>
      <c r="BQ22" s="29"/>
      <c r="BR22" s="29"/>
    </row>
    <row r="23" spans="1:1033" ht="19" customHeight="1" thickBot="1">
      <c r="A23" s="23"/>
      <c r="B23" s="521" t="s">
        <v>25</v>
      </c>
      <c r="C23" s="522"/>
      <c r="D23" s="522"/>
      <c r="E23" s="527" t="s">
        <v>254</v>
      </c>
      <c r="F23" s="527"/>
      <c r="G23" s="527"/>
      <c r="H23" s="528"/>
      <c r="I23" s="572" t="s">
        <v>26</v>
      </c>
      <c r="J23" s="573"/>
      <c r="K23" s="574"/>
      <c r="L23" s="574"/>
      <c r="M23" s="574"/>
      <c r="N23" s="44" t="s">
        <v>27</v>
      </c>
      <c r="O23" s="502"/>
      <c r="P23" s="335"/>
      <c r="Q23" s="335"/>
      <c r="R23" s="226" t="s">
        <v>111</v>
      </c>
      <c r="S23" s="201"/>
      <c r="T23" s="201"/>
      <c r="U23" s="201"/>
      <c r="V23" s="201"/>
      <c r="W23" s="201"/>
      <c r="X23" s="200"/>
      <c r="Y23" s="202"/>
      <c r="Z23" s="202"/>
      <c r="AA23" s="202"/>
      <c r="AB23" s="202"/>
      <c r="AC23" s="202"/>
      <c r="AD23" s="202"/>
      <c r="AE23" s="202"/>
      <c r="AF23" s="202"/>
      <c r="AG23" s="202"/>
      <c r="AH23" s="202"/>
      <c r="AI23" s="202"/>
      <c r="AJ23" s="202"/>
      <c r="AK23" s="202"/>
      <c r="AL23" s="202"/>
      <c r="AM23" s="202"/>
      <c r="AN23" s="202"/>
      <c r="AO23" s="202"/>
      <c r="AP23" s="196"/>
      <c r="AQ23" s="223" t="s">
        <v>109</v>
      </c>
      <c r="AR23" s="35"/>
      <c r="AS23" s="35"/>
      <c r="AT23" s="36"/>
      <c r="AU23" s="36"/>
      <c r="AV23" s="36"/>
      <c r="AW23" s="35"/>
      <c r="AX23" s="35"/>
      <c r="AY23" s="35"/>
      <c r="AZ23" s="35"/>
      <c r="BA23" s="35"/>
      <c r="BB23" s="35"/>
      <c r="BC23" s="35"/>
      <c r="BD23" s="35"/>
      <c r="BE23" s="6"/>
      <c r="BF23" s="6"/>
      <c r="BG23" s="35"/>
      <c r="BH23" s="35"/>
      <c r="BI23" s="35"/>
      <c r="BJ23" s="35"/>
      <c r="BK23" s="35"/>
      <c r="BL23" s="29"/>
      <c r="BM23" s="29"/>
      <c r="BN23" s="29"/>
      <c r="BO23" s="29"/>
      <c r="BP23" s="29"/>
      <c r="BQ23" s="29"/>
      <c r="BR23" s="29"/>
    </row>
    <row r="24" spans="1:1033" ht="19" customHeight="1" thickBot="1">
      <c r="A24" s="23"/>
      <c r="B24" s="572" t="s">
        <v>28</v>
      </c>
      <c r="C24" s="573"/>
      <c r="D24" s="573"/>
      <c r="E24" s="527" t="s">
        <v>258</v>
      </c>
      <c r="F24" s="527"/>
      <c r="G24" s="527"/>
      <c r="H24" s="528"/>
      <c r="I24" s="572" t="s">
        <v>29</v>
      </c>
      <c r="J24" s="573"/>
      <c r="K24" s="574"/>
      <c r="L24" s="574"/>
      <c r="M24" s="574"/>
      <c r="N24" s="342" t="s">
        <v>27</v>
      </c>
      <c r="O24" s="502"/>
      <c r="P24" s="12"/>
      <c r="Q24" s="12"/>
      <c r="R24" s="241" t="s">
        <v>106</v>
      </c>
      <c r="S24" s="242" t="s">
        <v>101</v>
      </c>
      <c r="T24" s="242" t="s">
        <v>107</v>
      </c>
      <c r="U24" s="242" t="s">
        <v>257</v>
      </c>
      <c r="V24" s="243" t="s">
        <v>110</v>
      </c>
      <c r="W24" s="243" t="s">
        <v>30</v>
      </c>
      <c r="X24" s="244" t="s">
        <v>32</v>
      </c>
      <c r="Y24" s="245" t="s">
        <v>53</v>
      </c>
      <c r="Z24" s="245" t="s">
        <v>529</v>
      </c>
      <c r="AA24" s="246" t="s">
        <v>54</v>
      </c>
      <c r="AB24" s="246" t="s">
        <v>38</v>
      </c>
      <c r="AC24" s="246" t="s">
        <v>41</v>
      </c>
      <c r="AD24" s="246" t="s">
        <v>43</v>
      </c>
      <c r="AE24" s="246" t="s">
        <v>43</v>
      </c>
      <c r="AF24" s="246" t="s">
        <v>43</v>
      </c>
      <c r="AG24" s="246" t="s">
        <v>43</v>
      </c>
      <c r="AH24" s="246" t="s">
        <v>463</v>
      </c>
      <c r="AI24" s="246"/>
      <c r="AJ24" s="246" t="s">
        <v>45</v>
      </c>
      <c r="AK24" s="247" t="s">
        <v>47</v>
      </c>
      <c r="AL24" s="246" t="s">
        <v>55</v>
      </c>
      <c r="AM24" s="242" t="s">
        <v>56</v>
      </c>
      <c r="AN24" s="243" t="s">
        <v>51</v>
      </c>
      <c r="AO24" s="248" t="s">
        <v>314</v>
      </c>
      <c r="AP24" s="197"/>
      <c r="AQ24" s="223" t="s">
        <v>379</v>
      </c>
      <c r="AR24" s="36"/>
      <c r="AS24" s="36"/>
      <c r="AT24" s="36"/>
      <c r="AU24" s="36"/>
      <c r="AV24" s="36"/>
      <c r="AW24" s="36"/>
      <c r="AX24" s="36"/>
      <c r="AY24" s="36"/>
      <c r="AZ24" s="36"/>
      <c r="BA24" s="36"/>
      <c r="BB24" s="36"/>
      <c r="BC24" s="36"/>
      <c r="BD24" s="36"/>
      <c r="BE24" s="6"/>
      <c r="BF24" s="6"/>
      <c r="BG24" s="36"/>
      <c r="BH24" s="36"/>
      <c r="BI24" s="36"/>
      <c r="BJ24" s="36"/>
      <c r="BK24" s="36"/>
      <c r="BL24" s="37"/>
      <c r="BM24" s="37"/>
      <c r="BN24" s="37"/>
      <c r="BO24" s="37"/>
      <c r="BP24" s="37"/>
      <c r="BQ24" s="37"/>
      <c r="BR24" s="37"/>
      <c r="BS24" s="6"/>
      <c r="BT24" s="6"/>
      <c r="BU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c r="AKP24" s="6"/>
      <c r="AKQ24" s="6"/>
      <c r="AKR24" s="6"/>
      <c r="AKS24" s="6"/>
      <c r="AKT24" s="6"/>
      <c r="AKU24" s="6"/>
      <c r="AKV24" s="6"/>
      <c r="AKW24" s="6"/>
      <c r="AKX24" s="6"/>
      <c r="AKY24" s="6"/>
      <c r="AKZ24" s="6"/>
      <c r="ALA24" s="6"/>
      <c r="ALB24" s="6"/>
      <c r="ALC24" s="6"/>
      <c r="ALD24" s="6"/>
      <c r="ALE24" s="6"/>
      <c r="ALF24" s="6"/>
      <c r="ALG24" s="6"/>
      <c r="ALH24" s="6"/>
      <c r="ALI24" s="6"/>
      <c r="ALJ24" s="6"/>
      <c r="ALK24" s="6"/>
      <c r="ALL24" s="6"/>
      <c r="ALM24" s="6"/>
      <c r="ALN24" s="6"/>
      <c r="ALO24" s="6"/>
      <c r="ALP24" s="6"/>
      <c r="ALQ24" s="6"/>
      <c r="ALR24" s="6"/>
      <c r="ALS24" s="6"/>
      <c r="ALT24" s="6"/>
      <c r="ALU24" s="6"/>
      <c r="ALV24" s="6"/>
      <c r="ALW24" s="6"/>
      <c r="ALX24" s="6"/>
      <c r="ALY24" s="6"/>
      <c r="ALZ24" s="6"/>
      <c r="AMA24" s="6"/>
      <c r="AMB24" s="6"/>
      <c r="AMC24" s="6"/>
      <c r="AMD24" s="6"/>
      <c r="AME24" s="6"/>
      <c r="AMF24" s="6"/>
      <c r="AMG24" s="6"/>
      <c r="AMH24" s="6"/>
      <c r="AMI24" s="6"/>
      <c r="AMJ24" s="6"/>
      <c r="AMK24" s="6"/>
      <c r="AML24" s="6"/>
      <c r="AMM24" s="6"/>
      <c r="AMN24" s="6"/>
      <c r="AMO24" s="6"/>
      <c r="AMP24" s="6"/>
      <c r="AMQ24" s="6"/>
      <c r="AMR24" s="6"/>
      <c r="AMS24" s="6"/>
    </row>
    <row r="25" spans="1:1033" ht="19" customHeight="1">
      <c r="A25" s="23"/>
      <c r="B25" s="572" t="s">
        <v>30</v>
      </c>
      <c r="C25" s="573"/>
      <c r="D25" s="573"/>
      <c r="E25" s="527" t="s">
        <v>259</v>
      </c>
      <c r="F25" s="527"/>
      <c r="G25" s="527"/>
      <c r="H25" s="528"/>
      <c r="I25" s="589" t="s">
        <v>562</v>
      </c>
      <c r="J25" s="590"/>
      <c r="K25" s="590"/>
      <c r="L25" s="590"/>
      <c r="M25" s="782" t="s">
        <v>575</v>
      </c>
      <c r="N25" s="782"/>
      <c r="O25" s="783"/>
      <c r="P25" s="13"/>
      <c r="Q25" s="13"/>
      <c r="R25" s="471" t="s">
        <v>101</v>
      </c>
      <c r="S25" s="472" t="s">
        <v>123</v>
      </c>
      <c r="T25" s="473" t="s">
        <v>107</v>
      </c>
      <c r="U25" s="473" t="s">
        <v>254</v>
      </c>
      <c r="V25" s="473" t="s">
        <v>258</v>
      </c>
      <c r="W25" s="473" t="s">
        <v>259</v>
      </c>
      <c r="X25" s="473" t="s">
        <v>264</v>
      </c>
      <c r="Y25" s="473" t="s">
        <v>265</v>
      </c>
      <c r="Z25" s="473" t="s">
        <v>530</v>
      </c>
      <c r="AA25" s="473" t="s">
        <v>260</v>
      </c>
      <c r="AB25" s="473" t="s">
        <v>124</v>
      </c>
      <c r="AC25" s="473" t="s">
        <v>57</v>
      </c>
      <c r="AD25" s="473" t="s">
        <v>58</v>
      </c>
      <c r="AE25" s="473" t="s">
        <v>427</v>
      </c>
      <c r="AF25" s="473" t="s">
        <v>428</v>
      </c>
      <c r="AG25" s="473" t="s">
        <v>429</v>
      </c>
      <c r="AH25" s="473" t="s">
        <v>464</v>
      </c>
      <c r="AI25" s="473" t="s">
        <v>465</v>
      </c>
      <c r="AJ25" s="473" t="s">
        <v>59</v>
      </c>
      <c r="AK25" s="473" t="s">
        <v>60</v>
      </c>
      <c r="AL25" s="473" t="s">
        <v>61</v>
      </c>
      <c r="AM25" s="473" t="s">
        <v>56</v>
      </c>
      <c r="AN25" s="473" t="s">
        <v>380</v>
      </c>
      <c r="AO25" s="474" t="s">
        <v>314</v>
      </c>
      <c r="AP25" s="338"/>
      <c r="AQ25" s="223" t="s">
        <v>30</v>
      </c>
      <c r="AR25" s="36"/>
      <c r="AS25" s="36"/>
      <c r="AT25" s="36"/>
      <c r="AU25" s="36"/>
      <c r="AV25" s="36"/>
      <c r="AW25" s="36"/>
      <c r="AX25" s="36"/>
      <c r="AY25" s="772"/>
      <c r="AZ25" s="772"/>
      <c r="BA25" s="772"/>
      <c r="BB25" s="36"/>
      <c r="BC25" s="36"/>
      <c r="BD25" s="36"/>
      <c r="BE25" s="6"/>
      <c r="BF25" s="6"/>
      <c r="BG25" s="36"/>
      <c r="BH25" s="36"/>
      <c r="BI25" s="36"/>
      <c r="BJ25" s="36"/>
      <c r="BK25" s="36"/>
      <c r="BL25" s="37"/>
      <c r="BM25" s="37"/>
      <c r="BN25" s="37"/>
      <c r="BO25" s="37"/>
      <c r="BP25" s="37"/>
      <c r="BQ25" s="37"/>
      <c r="BR25" s="37"/>
      <c r="BS25" s="6"/>
      <c r="BT25" s="6"/>
      <c r="BU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row>
    <row r="26" spans="1:1033" ht="19" customHeight="1">
      <c r="A26" s="23"/>
      <c r="B26" s="572" t="s">
        <v>32</v>
      </c>
      <c r="C26" s="573"/>
      <c r="D26" s="573"/>
      <c r="E26" s="588" t="s">
        <v>264</v>
      </c>
      <c r="F26" s="588"/>
      <c r="G26" s="585" t="s">
        <v>33</v>
      </c>
      <c r="H26" s="586"/>
      <c r="I26" s="591"/>
      <c r="J26" s="592"/>
      <c r="K26" s="592"/>
      <c r="L26" s="592"/>
      <c r="M26" s="774" t="s">
        <v>577</v>
      </c>
      <c r="N26" s="775"/>
      <c r="O26" s="776"/>
      <c r="P26" s="14"/>
      <c r="Q26" s="14"/>
      <c r="R26" s="475" t="s">
        <v>10</v>
      </c>
      <c r="S26" s="204" t="s">
        <v>99</v>
      </c>
      <c r="T26" s="204" t="s">
        <v>215</v>
      </c>
      <c r="U26" s="203" t="s">
        <v>8</v>
      </c>
      <c r="V26" s="202" t="s">
        <v>62</v>
      </c>
      <c r="W26" s="202" t="s">
        <v>31</v>
      </c>
      <c r="X26" s="202"/>
      <c r="Y26" s="202"/>
      <c r="Z26" s="202"/>
      <c r="AA26" s="202" t="s">
        <v>93</v>
      </c>
      <c r="AB26" s="202">
        <v>99</v>
      </c>
      <c r="AC26" s="202">
        <v>99</v>
      </c>
      <c r="AD26" s="202">
        <v>99</v>
      </c>
      <c r="AE26" s="202">
        <v>99</v>
      </c>
      <c r="AF26" s="202">
        <v>99</v>
      </c>
      <c r="AG26" s="202">
        <v>99</v>
      </c>
      <c r="AH26" s="202" t="s">
        <v>433</v>
      </c>
      <c r="AI26" s="203" t="s">
        <v>469</v>
      </c>
      <c r="AJ26" s="202" t="s">
        <v>46</v>
      </c>
      <c r="AK26" s="202" t="str">
        <f>AJ26</f>
        <v>No</v>
      </c>
      <c r="AL26" s="202" t="s">
        <v>22</v>
      </c>
      <c r="AM26" s="202" t="s">
        <v>63</v>
      </c>
      <c r="AN26" s="202" t="s">
        <v>381</v>
      </c>
      <c r="AO26" s="252" t="s">
        <v>313</v>
      </c>
      <c r="AP26" s="196"/>
      <c r="AQ26" s="223" t="s">
        <v>34</v>
      </c>
      <c r="AR26" s="36"/>
      <c r="AS26" s="36"/>
      <c r="AT26" s="36"/>
      <c r="AU26" s="36"/>
      <c r="AV26" s="36"/>
      <c r="AW26" s="36"/>
      <c r="AX26" s="36"/>
      <c r="AY26" s="772"/>
      <c r="AZ26" s="772"/>
      <c r="BA26" s="772"/>
      <c r="BB26" s="36"/>
      <c r="BC26" s="36"/>
      <c r="BD26" s="36"/>
      <c r="BE26" s="6"/>
      <c r="BF26" s="6"/>
      <c r="BG26" s="36"/>
      <c r="BH26" s="36"/>
      <c r="BI26" s="36"/>
      <c r="BJ26" s="36"/>
      <c r="BK26" s="36"/>
      <c r="BL26" s="37"/>
      <c r="BM26" s="37"/>
      <c r="BN26" s="37"/>
      <c r="BO26" s="37"/>
      <c r="BP26" s="37"/>
      <c r="BQ26" s="37"/>
      <c r="BR26" s="37"/>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row>
    <row r="27" spans="1:1033" ht="19" customHeight="1">
      <c r="A27" s="23"/>
      <c r="B27" s="521" t="str">
        <f>IF(OR(MID($I$2,1,3)="LFR",MID($I$2,1,3)="ASR"),"HS20","FL120")&amp;" Gov. Span Length"</f>
        <v>FL120 Gov. Span Length</v>
      </c>
      <c r="C27" s="522"/>
      <c r="D27" s="522"/>
      <c r="E27" s="582" t="s">
        <v>265</v>
      </c>
      <c r="F27" s="582"/>
      <c r="G27" s="585" t="s">
        <v>35</v>
      </c>
      <c r="H27" s="586"/>
      <c r="I27" s="591"/>
      <c r="J27" s="592"/>
      <c r="K27" s="592"/>
      <c r="L27" s="592"/>
      <c r="M27" s="775"/>
      <c r="N27" s="775"/>
      <c r="O27" s="776"/>
      <c r="P27" s="14"/>
      <c r="Q27" s="14"/>
      <c r="R27" s="475" t="s">
        <v>103</v>
      </c>
      <c r="S27" s="204" t="s">
        <v>122</v>
      </c>
      <c r="T27" s="204" t="s">
        <v>180</v>
      </c>
      <c r="U27" s="203" t="s">
        <v>255</v>
      </c>
      <c r="V27" s="203" t="s">
        <v>65</v>
      </c>
      <c r="W27" s="203" t="s">
        <v>66</v>
      </c>
      <c r="X27" s="203"/>
      <c r="Y27" s="203"/>
      <c r="Z27" s="203"/>
      <c r="AA27" s="203" t="s">
        <v>67</v>
      </c>
      <c r="AB27" s="203" t="s">
        <v>261</v>
      </c>
      <c r="AC27" s="203" t="s">
        <v>262</v>
      </c>
      <c r="AD27" s="203" t="s">
        <v>263</v>
      </c>
      <c r="AE27" s="203" t="s">
        <v>430</v>
      </c>
      <c r="AF27" s="203" t="s">
        <v>431</v>
      </c>
      <c r="AG27" s="203" t="s">
        <v>432</v>
      </c>
      <c r="AH27" s="202" t="s">
        <v>434</v>
      </c>
      <c r="AI27" s="202" t="s">
        <v>466</v>
      </c>
      <c r="AJ27" s="203" t="s">
        <v>68</v>
      </c>
      <c r="AK27" s="203" t="str">
        <f>AJ27</f>
        <v>Yes; see page 2 for details.</v>
      </c>
      <c r="AL27" s="203" t="s">
        <v>69</v>
      </c>
      <c r="AM27" s="203" t="s">
        <v>70</v>
      </c>
      <c r="AN27" s="336" t="s">
        <v>52</v>
      </c>
      <c r="AO27" s="249"/>
      <c r="AP27" s="339"/>
      <c r="AQ27" s="223" t="s">
        <v>36</v>
      </c>
      <c r="AR27" s="36"/>
      <c r="AS27" s="36"/>
      <c r="AT27" s="36"/>
      <c r="AU27" s="36"/>
      <c r="AV27" s="36"/>
      <c r="AW27" s="36"/>
      <c r="AX27" s="36"/>
      <c r="AY27" s="773"/>
      <c r="AZ27" s="773"/>
      <c r="BA27" s="773"/>
      <c r="BB27" s="36"/>
      <c r="BC27" s="36"/>
      <c r="BD27" s="36"/>
      <c r="BE27" s="6"/>
      <c r="BF27" s="6"/>
      <c r="BG27" s="36"/>
      <c r="BH27" s="36"/>
      <c r="BI27" s="36"/>
      <c r="BJ27" s="36"/>
      <c r="BK27" s="36"/>
      <c r="BL27" s="37"/>
      <c r="BM27" s="37"/>
      <c r="BN27" s="37"/>
      <c r="BO27" s="37"/>
      <c r="BP27" s="37"/>
      <c r="BQ27" s="37"/>
      <c r="BR27" s="37"/>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row>
    <row r="28" spans="1:1033" ht="19" customHeight="1">
      <c r="A28" s="23"/>
      <c r="B28" s="521" t="s">
        <v>535</v>
      </c>
      <c r="C28" s="522"/>
      <c r="D28" s="522"/>
      <c r="E28" s="582" t="s">
        <v>530</v>
      </c>
      <c r="F28" s="582"/>
      <c r="G28" s="585" t="s">
        <v>35</v>
      </c>
      <c r="H28" s="586"/>
      <c r="I28" s="591"/>
      <c r="J28" s="592"/>
      <c r="K28" s="592"/>
      <c r="L28" s="592"/>
      <c r="M28" s="780" t="s">
        <v>578</v>
      </c>
      <c r="N28" s="780"/>
      <c r="O28" s="781"/>
      <c r="P28" s="15"/>
      <c r="Q28" s="15"/>
      <c r="R28" s="475" t="s">
        <v>212</v>
      </c>
      <c r="S28" s="204" t="s">
        <v>102</v>
      </c>
      <c r="T28" s="204" t="s">
        <v>216</v>
      </c>
      <c r="U28" s="203" t="s">
        <v>64</v>
      </c>
      <c r="V28" s="203" t="s">
        <v>71</v>
      </c>
      <c r="W28" s="203" t="s">
        <v>72</v>
      </c>
      <c r="X28" s="203"/>
      <c r="Y28" s="203"/>
      <c r="Z28" s="203"/>
      <c r="AA28" s="203" t="s">
        <v>73</v>
      </c>
      <c r="AB28" s="203"/>
      <c r="AC28" s="203"/>
      <c r="AD28" s="203"/>
      <c r="AE28" s="23"/>
      <c r="AF28" s="23"/>
      <c r="AG28" s="23"/>
      <c r="AH28" s="202" t="s">
        <v>435</v>
      </c>
      <c r="AI28" s="203" t="s">
        <v>468</v>
      </c>
      <c r="AJ28" s="203"/>
      <c r="AK28" s="203"/>
      <c r="AL28" s="203"/>
      <c r="AM28" s="203" t="s">
        <v>49</v>
      </c>
      <c r="AN28" s="336" t="s">
        <v>382</v>
      </c>
      <c r="AO28" s="249"/>
      <c r="AP28" s="339"/>
      <c r="AQ28" s="223" t="s">
        <v>490</v>
      </c>
      <c r="AR28" s="36"/>
      <c r="AS28" s="36"/>
      <c r="AT28" s="36"/>
      <c r="AU28" s="36"/>
      <c r="AV28" s="36"/>
      <c r="AW28" s="36"/>
      <c r="AX28" s="36"/>
      <c r="AY28" s="773"/>
      <c r="AZ28" s="773"/>
      <c r="BA28" s="773"/>
      <c r="BB28" s="36"/>
      <c r="BC28" s="36"/>
      <c r="BD28" s="36"/>
      <c r="BE28" s="6"/>
      <c r="BF28" s="6"/>
      <c r="BG28" s="36"/>
      <c r="BH28" s="36"/>
      <c r="BI28" s="36"/>
      <c r="BJ28" s="36"/>
      <c r="BK28" s="36"/>
      <c r="BL28" s="37"/>
      <c r="BM28" s="37"/>
      <c r="BN28" s="37"/>
      <c r="BO28" s="37"/>
      <c r="BP28" s="37"/>
      <c r="BQ28" s="37"/>
      <c r="BR28" s="37"/>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c r="ALY28" s="6"/>
      <c r="ALZ28" s="6"/>
      <c r="AMA28" s="6"/>
      <c r="AMB28" s="6"/>
      <c r="AMC28" s="6"/>
      <c r="AMD28" s="6"/>
      <c r="AME28" s="6"/>
      <c r="AMF28" s="6"/>
      <c r="AMG28" s="6"/>
      <c r="AMH28" s="6"/>
      <c r="AMI28" s="6"/>
      <c r="AMJ28" s="6"/>
      <c r="AMK28" s="6"/>
      <c r="AML28" s="6"/>
      <c r="AMM28" s="6"/>
      <c r="AMN28" s="6"/>
      <c r="AMO28" s="6"/>
      <c r="AMP28" s="6"/>
      <c r="AMQ28" s="6"/>
      <c r="AMR28" s="6"/>
      <c r="AMS28" s="6"/>
    </row>
    <row r="29" spans="1:1033" ht="19" customHeight="1">
      <c r="A29" s="23"/>
      <c r="B29" s="521" t="s">
        <v>37</v>
      </c>
      <c r="C29" s="522"/>
      <c r="D29" s="522"/>
      <c r="E29" s="583" t="s">
        <v>260</v>
      </c>
      <c r="F29" s="583"/>
      <c r="G29" s="583"/>
      <c r="H29" s="584"/>
      <c r="I29" s="591"/>
      <c r="J29" s="592"/>
      <c r="K29" s="592"/>
      <c r="L29" s="592"/>
      <c r="M29" s="780"/>
      <c r="N29" s="780"/>
      <c r="O29" s="781"/>
      <c r="P29" s="15"/>
      <c r="Q29" s="15"/>
      <c r="R29" s="250"/>
      <c r="S29" s="203" t="s">
        <v>104</v>
      </c>
      <c r="T29" s="204" t="s">
        <v>95</v>
      </c>
      <c r="U29" s="203" t="s">
        <v>249</v>
      </c>
      <c r="V29" s="203" t="s">
        <v>10</v>
      </c>
      <c r="W29" s="203" t="s">
        <v>74</v>
      </c>
      <c r="X29" s="203"/>
      <c r="Y29" s="203"/>
      <c r="Z29" s="203"/>
      <c r="AA29" s="203" t="s">
        <v>75</v>
      </c>
      <c r="AB29" s="203"/>
      <c r="AC29" s="203"/>
      <c r="AD29" s="203"/>
      <c r="AE29" s="203"/>
      <c r="AF29" s="203"/>
      <c r="AG29" s="203"/>
      <c r="AH29" s="202" t="s">
        <v>436</v>
      </c>
      <c r="AI29" s="203"/>
      <c r="AJ29" s="203"/>
      <c r="AK29" s="203"/>
      <c r="AL29" s="203"/>
      <c r="AM29" s="203" t="s">
        <v>80</v>
      </c>
      <c r="AN29" s="336"/>
      <c r="AO29" s="252"/>
      <c r="AP29" s="196"/>
      <c r="AQ29" s="223" t="s">
        <v>40</v>
      </c>
      <c r="AR29" s="36"/>
      <c r="AS29" s="36"/>
      <c r="AT29" s="36"/>
      <c r="AU29" s="36"/>
      <c r="AV29" s="36"/>
      <c r="AW29" s="36"/>
      <c r="AX29" s="36"/>
      <c r="AY29" s="773"/>
      <c r="AZ29" s="773"/>
      <c r="BA29" s="773"/>
      <c r="BB29" s="36"/>
      <c r="BC29" s="36"/>
      <c r="BD29" s="36"/>
      <c r="BE29" s="6"/>
      <c r="BF29" s="6"/>
      <c r="BG29" s="36"/>
      <c r="BH29" s="36"/>
      <c r="BI29" s="36"/>
      <c r="BJ29" s="36"/>
      <c r="BK29" s="36"/>
      <c r="BL29" s="37"/>
      <c r="BM29" s="37"/>
      <c r="BN29" s="37"/>
      <c r="BO29" s="37"/>
      <c r="BP29" s="37"/>
      <c r="BQ29" s="37"/>
      <c r="BR29" s="37"/>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row>
    <row r="30" spans="1:1033" ht="19" customHeight="1">
      <c r="A30" s="23"/>
      <c r="B30" s="521" t="s">
        <v>561</v>
      </c>
      <c r="C30" s="522"/>
      <c r="D30" s="522"/>
      <c r="E30" s="516" t="s">
        <v>261</v>
      </c>
      <c r="F30" s="516"/>
      <c r="G30" s="529" t="s">
        <v>39</v>
      </c>
      <c r="H30" s="530"/>
      <c r="I30" s="591"/>
      <c r="J30" s="592"/>
      <c r="K30" s="592"/>
      <c r="L30" s="592"/>
      <c r="M30" s="777" t="s">
        <v>583</v>
      </c>
      <c r="N30" s="777"/>
      <c r="O30" s="778"/>
      <c r="P30" s="16"/>
      <c r="Q30" s="16"/>
      <c r="R30" s="250"/>
      <c r="S30" s="203" t="s">
        <v>560</v>
      </c>
      <c r="T30" s="204" t="s">
        <v>22</v>
      </c>
      <c r="U30" s="203" t="s">
        <v>250</v>
      </c>
      <c r="V30" s="203" t="s">
        <v>77</v>
      </c>
      <c r="W30" s="203" t="s">
        <v>78</v>
      </c>
      <c r="X30" s="203"/>
      <c r="Y30" s="203"/>
      <c r="Z30" s="203"/>
      <c r="AA30" s="203" t="s">
        <v>79</v>
      </c>
      <c r="AB30" s="203"/>
      <c r="AC30" s="203"/>
      <c r="AD30" s="203"/>
      <c r="AE30" s="203"/>
      <c r="AF30" s="203"/>
      <c r="AG30" s="203"/>
      <c r="AH30" s="202" t="s">
        <v>437</v>
      </c>
      <c r="AI30" s="203"/>
      <c r="AJ30" s="203"/>
      <c r="AK30" s="203"/>
      <c r="AL30" s="203"/>
      <c r="AM30" s="203" t="s">
        <v>84</v>
      </c>
      <c r="AN30" s="336"/>
      <c r="AO30" s="252"/>
      <c r="AP30" s="196"/>
      <c r="AQ30" s="223" t="s">
        <v>42</v>
      </c>
      <c r="AR30" s="36"/>
      <c r="AS30" s="36"/>
      <c r="AT30" s="36"/>
      <c r="AU30" s="36"/>
      <c r="AV30" s="36"/>
      <c r="AW30" s="36"/>
      <c r="AX30" s="36"/>
      <c r="AY30" s="772"/>
      <c r="AZ30" s="772"/>
      <c r="BA30" s="772"/>
      <c r="BB30" s="36"/>
      <c r="BC30" s="36"/>
      <c r="BD30" s="36"/>
      <c r="BE30" s="6"/>
      <c r="BF30" s="6"/>
      <c r="BG30" s="36"/>
      <c r="BH30" s="36"/>
      <c r="BI30" s="36"/>
      <c r="BJ30" s="36"/>
      <c r="BK30" s="36"/>
      <c r="BL30" s="37"/>
      <c r="BM30" s="37"/>
      <c r="BN30" s="37"/>
      <c r="BO30" s="37"/>
      <c r="BP30" s="37"/>
      <c r="BQ30" s="37"/>
      <c r="BR30" s="37"/>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row>
    <row r="31" spans="1:1033" ht="19" customHeight="1">
      <c r="A31" s="23"/>
      <c r="B31" s="521" t="s">
        <v>372</v>
      </c>
      <c r="C31" s="522"/>
      <c r="D31" s="522"/>
      <c r="E31" s="516" t="s">
        <v>262</v>
      </c>
      <c r="F31" s="516"/>
      <c r="G31" s="529" t="s">
        <v>39</v>
      </c>
      <c r="H31" s="530"/>
      <c r="I31" s="591"/>
      <c r="J31" s="592"/>
      <c r="K31" s="592"/>
      <c r="L31" s="592"/>
      <c r="M31" s="777"/>
      <c r="N31" s="777"/>
      <c r="O31" s="778"/>
      <c r="P31" s="38"/>
      <c r="Q31" s="38"/>
      <c r="R31" s="250"/>
      <c r="S31" s="203" t="s">
        <v>213</v>
      </c>
      <c r="T31" s="225"/>
      <c r="U31" s="203" t="s">
        <v>76</v>
      </c>
      <c r="V31" s="203" t="s">
        <v>82</v>
      </c>
      <c r="W31" s="203"/>
      <c r="X31" s="203"/>
      <c r="Y31" s="203"/>
      <c r="Z31" s="203"/>
      <c r="AA31" s="203" t="s">
        <v>83</v>
      </c>
      <c r="AB31" s="203"/>
      <c r="AC31" s="203"/>
      <c r="AD31" s="203"/>
      <c r="AE31" s="203"/>
      <c r="AF31" s="203"/>
      <c r="AG31" s="203"/>
      <c r="AH31" s="202" t="s">
        <v>438</v>
      </c>
      <c r="AI31" s="203"/>
      <c r="AJ31" s="203"/>
      <c r="AK31" s="203"/>
      <c r="AL31" s="203"/>
      <c r="AM31" s="203" t="s">
        <v>85</v>
      </c>
      <c r="AN31" s="336"/>
      <c r="AO31" s="252"/>
      <c r="AP31" s="196"/>
      <c r="AQ31" s="223" t="s">
        <v>44</v>
      </c>
      <c r="AR31" s="36"/>
      <c r="AS31" s="36"/>
      <c r="AT31" s="36"/>
      <c r="AU31" s="36"/>
      <c r="AV31" s="36"/>
      <c r="AW31" s="36"/>
      <c r="AX31" s="36"/>
      <c r="AY31" s="772"/>
      <c r="AZ31" s="772"/>
      <c r="BA31" s="772"/>
      <c r="BB31" s="36"/>
      <c r="BC31" s="36"/>
      <c r="BD31" s="36"/>
      <c r="BE31" s="6"/>
      <c r="BF31" s="6"/>
      <c r="BG31" s="36"/>
      <c r="BH31" s="36"/>
      <c r="BI31" s="36"/>
      <c r="BJ31" s="36"/>
      <c r="BK31" s="36"/>
      <c r="BL31" s="37"/>
      <c r="BM31" s="37"/>
      <c r="BN31" s="37"/>
      <c r="BO31" s="37"/>
      <c r="BP31" s="37"/>
      <c r="BQ31" s="37"/>
      <c r="BR31" s="37"/>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row>
    <row r="32" spans="1:1033" ht="19" customHeight="1">
      <c r="A32" s="23"/>
      <c r="B32" s="521" t="s">
        <v>373</v>
      </c>
      <c r="C32" s="522"/>
      <c r="D32" s="522"/>
      <c r="E32" s="516" t="s">
        <v>263</v>
      </c>
      <c r="F32" s="516"/>
      <c r="G32" s="529" t="s">
        <v>39</v>
      </c>
      <c r="H32" s="530"/>
      <c r="I32" s="591"/>
      <c r="J32" s="592"/>
      <c r="K32" s="592"/>
      <c r="L32" s="592"/>
      <c r="M32" s="777"/>
      <c r="N32" s="777"/>
      <c r="O32" s="778"/>
      <c r="P32" s="38"/>
      <c r="Q32" s="508"/>
      <c r="R32" s="250"/>
      <c r="S32" s="203" t="s">
        <v>214</v>
      </c>
      <c r="T32" s="225"/>
      <c r="U32" s="203" t="s">
        <v>81</v>
      </c>
      <c r="V32" s="203"/>
      <c r="W32" s="203"/>
      <c r="X32" s="203"/>
      <c r="Y32" s="203"/>
      <c r="Z32" s="203"/>
      <c r="AA32" s="203"/>
      <c r="AB32" s="203"/>
      <c r="AC32" s="203"/>
      <c r="AD32" s="203"/>
      <c r="AE32" s="203"/>
      <c r="AF32" s="203"/>
      <c r="AG32" s="203"/>
      <c r="AH32" s="202" t="s">
        <v>439</v>
      </c>
      <c r="AI32" s="203"/>
      <c r="AJ32" s="203"/>
      <c r="AK32" s="203"/>
      <c r="AL32" s="203"/>
      <c r="AM32" s="203" t="s">
        <v>87</v>
      </c>
      <c r="AN32" s="336"/>
      <c r="AO32" s="252"/>
      <c r="AP32" s="196"/>
      <c r="AQ32" s="223" t="s">
        <v>488</v>
      </c>
      <c r="AR32" s="36"/>
      <c r="AS32" s="36"/>
      <c r="AT32" s="36"/>
      <c r="AU32" s="36"/>
      <c r="AV32" s="36"/>
      <c r="AW32" s="36"/>
      <c r="AX32" s="36"/>
      <c r="AY32" s="772"/>
      <c r="AZ32" s="772"/>
      <c r="BA32" s="772"/>
      <c r="BB32" s="36"/>
      <c r="BC32" s="36"/>
      <c r="BD32" s="36"/>
      <c r="BE32" s="6"/>
      <c r="BF32" s="6"/>
      <c r="BG32" s="36"/>
      <c r="BH32" s="36"/>
      <c r="BI32" s="36"/>
      <c r="BJ32" s="36"/>
      <c r="BK32" s="36"/>
      <c r="BL32" s="37"/>
      <c r="BM32" s="37"/>
      <c r="BN32" s="37"/>
      <c r="BO32" s="37"/>
      <c r="BP32" s="37"/>
      <c r="BQ32" s="37"/>
      <c r="BR32" s="37"/>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c r="AKP32" s="6"/>
      <c r="AKQ32" s="6"/>
      <c r="AKR32" s="6"/>
      <c r="AKS32" s="6"/>
      <c r="AKT32" s="6"/>
      <c r="AKU32" s="6"/>
      <c r="AKV32" s="6"/>
      <c r="AKW32" s="6"/>
      <c r="AKX32" s="6"/>
      <c r="AKY32" s="6"/>
      <c r="AKZ32" s="6"/>
      <c r="ALA32" s="6"/>
      <c r="ALB32" s="6"/>
      <c r="ALC32" s="6"/>
      <c r="ALD32" s="6"/>
      <c r="ALE32" s="6"/>
      <c r="ALF32" s="6"/>
      <c r="ALG32" s="6"/>
      <c r="ALH32" s="6"/>
      <c r="ALI32" s="6"/>
      <c r="ALJ32" s="6"/>
      <c r="ALK32" s="6"/>
      <c r="ALL32" s="6"/>
      <c r="ALM32" s="6"/>
      <c r="ALN32" s="6"/>
      <c r="ALO32" s="6"/>
      <c r="ALP32" s="6"/>
      <c r="ALQ32" s="6"/>
      <c r="ALR32" s="6"/>
      <c r="ALS32" s="6"/>
      <c r="ALT32" s="6"/>
      <c r="ALU32" s="6"/>
      <c r="ALV32" s="6"/>
      <c r="ALW32" s="6"/>
      <c r="ALX32" s="6"/>
      <c r="ALY32" s="6"/>
      <c r="ALZ32" s="6"/>
      <c r="AMA32" s="6"/>
      <c r="AMB32" s="6"/>
      <c r="AMC32" s="6"/>
      <c r="AMD32" s="6"/>
      <c r="AME32" s="6"/>
      <c r="AMF32" s="6"/>
      <c r="AMG32" s="6"/>
      <c r="AMH32" s="6"/>
      <c r="AMI32" s="6"/>
      <c r="AMJ32" s="6"/>
      <c r="AMK32" s="6"/>
      <c r="AML32" s="6"/>
      <c r="AMM32" s="6"/>
      <c r="AMN32" s="6"/>
      <c r="AMO32" s="6"/>
      <c r="AMP32" s="6"/>
      <c r="AMQ32" s="6"/>
      <c r="AMR32" s="6"/>
      <c r="AMS32" s="6"/>
    </row>
    <row r="33" spans="1:1033" ht="19" customHeight="1">
      <c r="A33" s="23"/>
      <c r="B33" s="521" t="s">
        <v>463</v>
      </c>
      <c r="C33" s="522"/>
      <c r="D33" s="522"/>
      <c r="E33" s="549" t="s">
        <v>464</v>
      </c>
      <c r="F33" s="549"/>
      <c r="G33" s="549"/>
      <c r="H33" s="550"/>
      <c r="I33" s="593"/>
      <c r="J33" s="594"/>
      <c r="K33" s="594"/>
      <c r="L33" s="594"/>
      <c r="M33" s="768" t="s">
        <v>582</v>
      </c>
      <c r="N33" s="768"/>
      <c r="O33" s="779"/>
      <c r="P33" s="38"/>
      <c r="Q33" s="38"/>
      <c r="R33" s="250"/>
      <c r="S33" s="204" t="s">
        <v>105</v>
      </c>
      <c r="T33" s="225"/>
      <c r="U33" s="203" t="s">
        <v>251</v>
      </c>
      <c r="V33" s="203"/>
      <c r="W33" s="203"/>
      <c r="X33" s="203"/>
      <c r="Y33" s="203"/>
      <c r="Z33" s="203"/>
      <c r="AA33" s="203"/>
      <c r="AB33" s="203"/>
      <c r="AC33" s="203"/>
      <c r="AD33" s="203"/>
      <c r="AE33" s="203"/>
      <c r="AF33" s="203"/>
      <c r="AG33" s="203"/>
      <c r="AH33" s="202" t="s">
        <v>440</v>
      </c>
      <c r="AI33" s="203"/>
      <c r="AJ33" s="203"/>
      <c r="AK33" s="203"/>
      <c r="AL33" s="203"/>
      <c r="AM33" s="203"/>
      <c r="AN33" s="336"/>
      <c r="AO33" s="252"/>
      <c r="AP33" s="196"/>
      <c r="AQ33" s="223" t="s">
        <v>489</v>
      </c>
      <c r="AR33" s="36"/>
      <c r="AS33" s="36"/>
      <c r="AT33" s="36"/>
      <c r="AU33" s="36"/>
      <c r="AV33" s="36"/>
      <c r="AW33" s="36"/>
      <c r="AX33" s="36"/>
      <c r="AY33" s="772"/>
      <c r="AZ33" s="772"/>
      <c r="BA33" s="772"/>
      <c r="BB33" s="36"/>
      <c r="BC33" s="36"/>
      <c r="BD33" s="36"/>
      <c r="BE33" s="6"/>
      <c r="BF33" s="6"/>
      <c r="BG33" s="36"/>
      <c r="BH33" s="36"/>
      <c r="BI33" s="36"/>
      <c r="BJ33" s="36"/>
      <c r="BK33" s="36"/>
      <c r="BL33" s="37"/>
      <c r="BM33" s="37"/>
      <c r="BN33" s="37"/>
      <c r="BO33" s="37"/>
      <c r="BP33" s="37"/>
      <c r="BQ33" s="37"/>
      <c r="BR33" s="37"/>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c r="ALY33" s="6"/>
      <c r="ALZ33" s="6"/>
      <c r="AMA33" s="6"/>
      <c r="AMB33" s="6"/>
      <c r="AMC33" s="6"/>
      <c r="AMD33" s="6"/>
      <c r="AME33" s="6"/>
      <c r="AMF33" s="6"/>
      <c r="AMG33" s="6"/>
      <c r="AMH33" s="6"/>
      <c r="AMI33" s="6"/>
      <c r="AMJ33" s="6"/>
      <c r="AMK33" s="6"/>
      <c r="AML33" s="6"/>
      <c r="AMM33" s="6"/>
      <c r="AMN33" s="6"/>
      <c r="AMO33" s="6"/>
      <c r="AMP33" s="6"/>
      <c r="AMQ33" s="6"/>
      <c r="AMR33" s="6"/>
      <c r="AMS33" s="6"/>
    </row>
    <row r="34" spans="1:1033" ht="19" customHeight="1">
      <c r="A34" s="23"/>
      <c r="B34" s="521" t="s">
        <v>369</v>
      </c>
      <c r="C34" s="522"/>
      <c r="D34" s="522"/>
      <c r="E34" s="547" t="s">
        <v>465</v>
      </c>
      <c r="F34" s="547"/>
      <c r="G34" s="547"/>
      <c r="H34" s="548"/>
      <c r="I34" s="595" t="s">
        <v>565</v>
      </c>
      <c r="J34" s="596"/>
      <c r="K34" s="596"/>
      <c r="L34" s="596"/>
      <c r="M34" s="596"/>
      <c r="N34" s="596"/>
      <c r="O34" s="597"/>
      <c r="P34" s="38"/>
      <c r="Q34" s="38"/>
      <c r="R34" s="250"/>
      <c r="S34" s="203"/>
      <c r="T34" s="225"/>
      <c r="U34" s="203" t="s">
        <v>86</v>
      </c>
      <c r="V34" s="203"/>
      <c r="W34" s="203"/>
      <c r="X34" s="203"/>
      <c r="Y34" s="203"/>
      <c r="Z34" s="203"/>
      <c r="AA34" s="203"/>
      <c r="AB34" s="203"/>
      <c r="AC34" s="203"/>
      <c r="AD34" s="203"/>
      <c r="AE34" s="203"/>
      <c r="AF34" s="203"/>
      <c r="AG34" s="203"/>
      <c r="AH34" s="202" t="s">
        <v>441</v>
      </c>
      <c r="AI34" s="203"/>
      <c r="AJ34" s="203"/>
      <c r="AK34" s="203"/>
      <c r="AL34" s="203"/>
      <c r="AM34" s="203"/>
      <c r="AN34" s="336"/>
      <c r="AO34" s="252"/>
      <c r="AP34" s="196"/>
      <c r="AQ34" s="223" t="s">
        <v>491</v>
      </c>
      <c r="AR34" s="36"/>
      <c r="AS34" s="36"/>
      <c r="AT34" s="36"/>
      <c r="AU34" s="36"/>
      <c r="AV34" s="36"/>
      <c r="AW34" s="36"/>
      <c r="AX34" s="36"/>
      <c r="AY34" s="36"/>
      <c r="AZ34" s="36"/>
      <c r="BA34" s="36"/>
      <c r="BB34" s="36"/>
      <c r="BC34" s="36"/>
      <c r="BD34" s="36"/>
      <c r="BE34" s="6"/>
      <c r="BF34" s="6"/>
      <c r="BG34" s="36"/>
      <c r="BH34" s="36"/>
      <c r="BI34" s="36"/>
      <c r="BJ34" s="36"/>
      <c r="BK34" s="36"/>
      <c r="BL34" s="37"/>
      <c r="BM34" s="37"/>
      <c r="BN34" s="37"/>
      <c r="BO34" s="37"/>
      <c r="BP34" s="37"/>
      <c r="BQ34" s="37"/>
      <c r="BR34" s="37"/>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c r="AMN34" s="6"/>
      <c r="AMO34" s="6"/>
      <c r="AMP34" s="6"/>
      <c r="AMQ34" s="6"/>
      <c r="AMR34" s="6"/>
      <c r="AMS34" s="6"/>
    </row>
    <row r="35" spans="1:1033" ht="19" customHeight="1">
      <c r="A35" s="23"/>
      <c r="B35" s="521" t="s">
        <v>478</v>
      </c>
      <c r="C35" s="522"/>
      <c r="D35" s="522"/>
      <c r="E35" s="547" t="str">
        <f>IF(OR(MID(E33,1,5)="enter",MID(E34,1,5)="enter"),"enter Owner and Location above",V16)</f>
        <v>enter Owner and Location above</v>
      </c>
      <c r="F35" s="547"/>
      <c r="G35" s="547"/>
      <c r="H35" s="548"/>
      <c r="I35" s="598"/>
      <c r="J35" s="599"/>
      <c r="K35" s="599"/>
      <c r="L35" s="599"/>
      <c r="M35" s="599"/>
      <c r="N35" s="599"/>
      <c r="O35" s="600"/>
      <c r="P35" s="38"/>
      <c r="Q35" s="38"/>
      <c r="R35" s="250"/>
      <c r="S35" s="141"/>
      <c r="T35" s="204"/>
      <c r="U35" s="203" t="s">
        <v>88</v>
      </c>
      <c r="V35" s="204"/>
      <c r="W35" s="203"/>
      <c r="X35" s="203"/>
      <c r="Y35" s="203"/>
      <c r="Z35" s="203"/>
      <c r="AA35" s="203"/>
      <c r="AB35" s="203"/>
      <c r="AC35" s="203"/>
      <c r="AD35" s="203"/>
      <c r="AE35" s="203"/>
      <c r="AF35" s="203"/>
      <c r="AG35" s="203"/>
      <c r="AH35" s="202" t="s">
        <v>442</v>
      </c>
      <c r="AI35" s="203"/>
      <c r="AJ35" s="203"/>
      <c r="AK35" s="203"/>
      <c r="AL35" s="203"/>
      <c r="AM35" s="203"/>
      <c r="AN35" s="336"/>
      <c r="AO35" s="252"/>
      <c r="AP35" s="196"/>
      <c r="AQ35" s="223" t="s">
        <v>45</v>
      </c>
      <c r="AR35" s="36"/>
      <c r="AS35" s="36"/>
      <c r="AT35" s="36"/>
      <c r="AU35" s="36"/>
      <c r="AV35" s="36"/>
      <c r="AW35" s="36"/>
      <c r="AX35" s="36"/>
      <c r="AY35" s="36"/>
      <c r="AZ35" s="36"/>
      <c r="BA35" s="36"/>
      <c r="BB35" s="36"/>
      <c r="BC35" s="36"/>
      <c r="BD35" s="36"/>
      <c r="BE35" s="6"/>
      <c r="BF35" s="6"/>
      <c r="BG35" s="36"/>
      <c r="BH35" s="36"/>
      <c r="BI35" s="36"/>
      <c r="BJ35" s="36"/>
      <c r="BK35" s="36"/>
      <c r="BL35" s="37"/>
      <c r="BM35" s="37"/>
      <c r="BN35" s="37"/>
      <c r="BO35" s="37"/>
      <c r="BP35" s="37"/>
      <c r="BQ35" s="37"/>
      <c r="BR35" s="37"/>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c r="AMM35" s="6"/>
      <c r="AMN35" s="6"/>
      <c r="AMO35" s="6"/>
      <c r="AMP35" s="6"/>
      <c r="AMQ35" s="6"/>
      <c r="AMR35" s="6"/>
      <c r="AMS35" s="6"/>
    </row>
    <row r="36" spans="1:1033" ht="19" customHeight="1">
      <c r="A36" s="23"/>
      <c r="B36" s="521" t="s">
        <v>45</v>
      </c>
      <c r="C36" s="522"/>
      <c r="D36" s="522"/>
      <c r="E36" s="523" t="s">
        <v>59</v>
      </c>
      <c r="F36" s="523"/>
      <c r="G36" s="523"/>
      <c r="H36" s="524"/>
      <c r="I36" s="598"/>
      <c r="J36" s="599"/>
      <c r="K36" s="599"/>
      <c r="L36" s="599"/>
      <c r="M36" s="599"/>
      <c r="N36" s="599"/>
      <c r="O36" s="600"/>
      <c r="P36" s="38"/>
      <c r="Q36" s="38"/>
      <c r="R36" s="251"/>
      <c r="S36" s="225"/>
      <c r="T36" s="203"/>
      <c r="U36" s="203" t="s">
        <v>252</v>
      </c>
      <c r="V36" s="204"/>
      <c r="W36" s="203"/>
      <c r="X36" s="203"/>
      <c r="Y36" s="203"/>
      <c r="Z36" s="203"/>
      <c r="AA36" s="203"/>
      <c r="AB36" s="203"/>
      <c r="AC36" s="203"/>
      <c r="AD36" s="203"/>
      <c r="AE36" s="203"/>
      <c r="AF36" s="203"/>
      <c r="AG36" s="203"/>
      <c r="AH36" s="202" t="s">
        <v>443</v>
      </c>
      <c r="AI36" s="203"/>
      <c r="AJ36" s="203"/>
      <c r="AK36" s="203"/>
      <c r="AL36" s="203"/>
      <c r="AM36" s="141"/>
      <c r="AN36" s="336"/>
      <c r="AO36" s="252"/>
      <c r="AP36" s="196"/>
      <c r="AQ36" s="223" t="s">
        <v>47</v>
      </c>
      <c r="AR36" s="23"/>
      <c r="AS36" s="23"/>
      <c r="AT36" s="23"/>
      <c r="AU36" s="23"/>
      <c r="AV36" s="23"/>
      <c r="AW36" s="23"/>
      <c r="AX36" s="23"/>
      <c r="AY36" s="23"/>
      <c r="AZ36" s="23"/>
      <c r="BA36" s="23"/>
      <c r="BB36" s="23"/>
      <c r="BC36" s="23"/>
      <c r="BD36" s="23"/>
      <c r="BE36" s="6"/>
      <c r="BF36" s="6"/>
      <c r="BG36" s="23"/>
      <c r="BH36" s="23"/>
      <c r="BI36" s="23"/>
      <c r="BJ36" s="23"/>
      <c r="BK36" s="23"/>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c r="AKP36" s="6"/>
      <c r="AKQ36" s="6"/>
      <c r="AKR36" s="6"/>
      <c r="AKS36" s="6"/>
      <c r="AKT36" s="6"/>
      <c r="AKU36" s="6"/>
      <c r="AKV36" s="6"/>
      <c r="AKW36" s="6"/>
      <c r="AKX36" s="6"/>
      <c r="AKY36" s="6"/>
      <c r="AKZ36" s="6"/>
      <c r="ALA36" s="6"/>
      <c r="ALB36" s="6"/>
      <c r="ALC36" s="6"/>
      <c r="ALD36" s="6"/>
      <c r="ALE36" s="6"/>
      <c r="ALF36" s="6"/>
      <c r="ALG36" s="6"/>
      <c r="ALH36" s="6"/>
      <c r="ALI36" s="6"/>
      <c r="ALJ36" s="6"/>
      <c r="ALK36" s="6"/>
      <c r="ALL36" s="6"/>
      <c r="ALM36" s="6"/>
      <c r="ALN36" s="6"/>
      <c r="ALO36" s="6"/>
      <c r="ALP36" s="6"/>
      <c r="ALQ36" s="6"/>
      <c r="ALR36" s="6"/>
      <c r="ALS36" s="6"/>
      <c r="ALT36" s="6"/>
      <c r="ALU36" s="6"/>
      <c r="ALV36" s="6"/>
      <c r="ALW36" s="6"/>
      <c r="ALX36" s="6"/>
      <c r="ALY36" s="6"/>
      <c r="ALZ36" s="6"/>
      <c r="AMA36" s="6"/>
      <c r="AMB36" s="6"/>
      <c r="AMC36" s="6"/>
      <c r="AMD36" s="6"/>
      <c r="AME36" s="6"/>
      <c r="AMF36" s="6"/>
      <c r="AMG36" s="6"/>
      <c r="AMH36" s="6"/>
      <c r="AMI36" s="6"/>
      <c r="AMJ36" s="6"/>
      <c r="AMK36" s="6"/>
      <c r="AML36" s="6"/>
      <c r="AMM36" s="6"/>
      <c r="AMN36" s="6"/>
      <c r="AMO36" s="6"/>
      <c r="AMP36" s="6"/>
      <c r="AMQ36" s="6"/>
      <c r="AMR36" s="6"/>
      <c r="AMS36" s="6"/>
    </row>
    <row r="37" spans="1:1033" ht="19" customHeight="1">
      <c r="A37" s="23"/>
      <c r="B37" s="521" t="s">
        <v>47</v>
      </c>
      <c r="C37" s="522"/>
      <c r="D37" s="522"/>
      <c r="E37" s="523" t="s">
        <v>60</v>
      </c>
      <c r="F37" s="523"/>
      <c r="G37" s="523"/>
      <c r="H37" s="524"/>
      <c r="I37" s="598"/>
      <c r="J37" s="599"/>
      <c r="K37" s="599"/>
      <c r="L37" s="599"/>
      <c r="M37" s="599"/>
      <c r="N37" s="599"/>
      <c r="O37" s="600"/>
      <c r="P37" s="38"/>
      <c r="Q37" s="38"/>
      <c r="R37" s="251"/>
      <c r="S37" s="225"/>
      <c r="T37" s="202"/>
      <c r="U37" s="203" t="s">
        <v>253</v>
      </c>
      <c r="V37" s="204"/>
      <c r="W37" s="202"/>
      <c r="X37" s="202"/>
      <c r="Y37" s="202"/>
      <c r="Z37" s="202"/>
      <c r="AA37" s="202"/>
      <c r="AB37" s="202"/>
      <c r="AC37" s="202"/>
      <c r="AD37" s="202"/>
      <c r="AE37" s="202"/>
      <c r="AF37" s="202"/>
      <c r="AG37" s="202"/>
      <c r="AH37" s="202" t="s">
        <v>444</v>
      </c>
      <c r="AI37" s="202"/>
      <c r="AJ37" s="202"/>
      <c r="AK37" s="202"/>
      <c r="AL37" s="202"/>
      <c r="AM37" s="202"/>
      <c r="AN37" s="202"/>
      <c r="AO37" s="252"/>
      <c r="AP37" s="196"/>
      <c r="AQ37" s="223" t="s">
        <v>50</v>
      </c>
      <c r="AR37" s="23"/>
      <c r="AS37" s="23"/>
      <c r="AT37" s="23"/>
      <c r="AU37" s="23"/>
      <c r="AV37" s="23"/>
      <c r="AW37" s="23"/>
      <c r="AX37" s="23"/>
      <c r="AY37" s="23"/>
      <c r="AZ37" s="23"/>
      <c r="BA37" s="23"/>
      <c r="BB37" s="23"/>
      <c r="BC37" s="23"/>
      <c r="BD37" s="23"/>
      <c r="BE37" s="6"/>
      <c r="BF37" s="6"/>
      <c r="BG37" s="23"/>
      <c r="BH37" s="23"/>
      <c r="BI37" s="23"/>
      <c r="BJ37" s="23"/>
      <c r="BK37" s="23"/>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c r="AME37" s="6"/>
      <c r="AMF37" s="6"/>
      <c r="AMG37" s="6"/>
      <c r="AMH37" s="6"/>
      <c r="AMI37" s="6"/>
      <c r="AMJ37" s="6"/>
      <c r="AMK37" s="6"/>
      <c r="AML37" s="6"/>
      <c r="AMM37" s="6"/>
      <c r="AMN37" s="6"/>
      <c r="AMO37" s="6"/>
      <c r="AMP37" s="6"/>
      <c r="AMQ37" s="6"/>
      <c r="AMR37" s="6"/>
      <c r="AMS37" s="6"/>
    </row>
    <row r="38" spans="1:1033" ht="19" customHeight="1">
      <c r="A38" s="23"/>
      <c r="B38" s="521" t="s">
        <v>48</v>
      </c>
      <c r="C38" s="522"/>
      <c r="D38" s="522"/>
      <c r="E38" s="527" t="s">
        <v>61</v>
      </c>
      <c r="F38" s="527"/>
      <c r="G38" s="527" t="s">
        <v>56</v>
      </c>
      <c r="H38" s="528"/>
      <c r="I38" s="598"/>
      <c r="J38" s="599"/>
      <c r="K38" s="599"/>
      <c r="L38" s="599"/>
      <c r="M38" s="599"/>
      <c r="N38" s="599"/>
      <c r="O38" s="600"/>
      <c r="P38" s="38"/>
      <c r="Q38" s="38"/>
      <c r="R38" s="251"/>
      <c r="S38" s="225"/>
      <c r="T38" s="202"/>
      <c r="U38" s="203" t="s">
        <v>256</v>
      </c>
      <c r="V38" s="204"/>
      <c r="W38" s="204"/>
      <c r="X38" s="202"/>
      <c r="Y38" s="202"/>
      <c r="Z38" s="202"/>
      <c r="AA38" s="202"/>
      <c r="AB38" s="202"/>
      <c r="AC38" s="202"/>
      <c r="AD38" s="202"/>
      <c r="AE38" s="202"/>
      <c r="AF38" s="202"/>
      <c r="AG38" s="202"/>
      <c r="AH38" s="202" t="s">
        <v>445</v>
      </c>
      <c r="AI38" s="202"/>
      <c r="AJ38" s="202"/>
      <c r="AK38" s="202"/>
      <c r="AL38" s="202"/>
      <c r="AM38" s="202"/>
      <c r="AN38" s="202"/>
      <c r="AO38" s="252"/>
      <c r="AP38" s="196"/>
      <c r="AQ38" s="223" t="s">
        <v>357</v>
      </c>
      <c r="AR38" s="23"/>
      <c r="AS38" s="23"/>
      <c r="AT38" s="23"/>
      <c r="AU38" s="23"/>
      <c r="AV38" s="23"/>
      <c r="AW38" s="23"/>
      <c r="AX38" s="23"/>
      <c r="AY38" s="23"/>
      <c r="AZ38" s="23"/>
      <c r="BA38" s="23"/>
      <c r="BB38" s="23"/>
      <c r="BC38" s="23"/>
      <c r="BD38" s="23"/>
      <c r="BE38" s="6"/>
      <c r="BF38" s="6"/>
      <c r="BG38" s="23"/>
      <c r="BH38" s="23"/>
      <c r="BI38" s="23"/>
      <c r="BJ38" s="23"/>
      <c r="BK38" s="23"/>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6"/>
      <c r="AMG38" s="6"/>
      <c r="AMH38" s="6"/>
      <c r="AMI38" s="6"/>
      <c r="AMJ38" s="6"/>
      <c r="AMK38" s="6"/>
      <c r="AML38" s="6"/>
      <c r="AMM38" s="6"/>
      <c r="AMN38" s="6"/>
      <c r="AMO38" s="6"/>
      <c r="AMP38" s="6"/>
      <c r="AMQ38" s="6"/>
      <c r="AMR38" s="6"/>
      <c r="AMS38" s="6"/>
    </row>
    <row r="39" spans="1:1033" ht="19" customHeight="1">
      <c r="A39" s="23"/>
      <c r="B39" s="521" t="s">
        <v>380</v>
      </c>
      <c r="C39" s="522"/>
      <c r="D39" s="522"/>
      <c r="E39" s="527" t="s">
        <v>380</v>
      </c>
      <c r="F39" s="527"/>
      <c r="G39" s="527"/>
      <c r="H39" s="528"/>
      <c r="I39" s="601"/>
      <c r="J39" s="602"/>
      <c r="K39" s="602"/>
      <c r="L39" s="602"/>
      <c r="M39" s="602"/>
      <c r="N39" s="602"/>
      <c r="O39" s="603"/>
      <c r="P39" s="38"/>
      <c r="Q39" s="38"/>
      <c r="R39" s="251"/>
      <c r="S39" s="225"/>
      <c r="T39" s="202"/>
      <c r="U39" s="203"/>
      <c r="V39" s="204"/>
      <c r="W39" s="204"/>
      <c r="X39" s="202"/>
      <c r="Y39" s="202"/>
      <c r="Z39" s="202"/>
      <c r="AA39" s="202"/>
      <c r="AB39" s="202"/>
      <c r="AC39" s="202"/>
      <c r="AD39" s="202"/>
      <c r="AE39" s="202"/>
      <c r="AF39" s="202"/>
      <c r="AG39" s="202"/>
      <c r="AH39" s="202" t="s">
        <v>446</v>
      </c>
      <c r="AI39" s="202"/>
      <c r="AJ39" s="202"/>
      <c r="AK39" s="202"/>
      <c r="AL39" s="202"/>
      <c r="AM39" s="202"/>
      <c r="AN39" s="202"/>
      <c r="AO39" s="252"/>
      <c r="AP39" s="196"/>
      <c r="AQ39" s="224" t="s">
        <v>572</v>
      </c>
      <c r="AR39" s="23"/>
      <c r="AS39" s="23"/>
      <c r="AT39" s="23"/>
      <c r="AU39" s="23"/>
      <c r="AV39" s="23"/>
      <c r="AW39" s="23"/>
      <c r="AX39" s="23"/>
      <c r="AY39" s="23"/>
      <c r="AZ39" s="23"/>
      <c r="BA39" s="23"/>
      <c r="BB39" s="23"/>
      <c r="BC39" s="23"/>
      <c r="BD39" s="23"/>
      <c r="BE39" s="6"/>
      <c r="BF39" s="6"/>
      <c r="BG39" s="23"/>
      <c r="BH39" s="23"/>
      <c r="BI39" s="23"/>
      <c r="BJ39" s="23"/>
      <c r="BK39" s="23"/>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c r="AME39" s="6"/>
      <c r="AMF39" s="6"/>
      <c r="AMG39" s="6"/>
      <c r="AMH39" s="6"/>
      <c r="AMI39" s="6"/>
      <c r="AMJ39" s="6"/>
      <c r="AMK39" s="6"/>
      <c r="AML39" s="6"/>
      <c r="AMM39" s="6"/>
      <c r="AMN39" s="6"/>
      <c r="AMO39" s="6"/>
      <c r="AMP39" s="6"/>
      <c r="AMQ39" s="6"/>
      <c r="AMR39" s="6"/>
      <c r="AMS39" s="6"/>
    </row>
    <row r="40" spans="1:1033" ht="10" customHeight="1">
      <c r="B40" s="362" t="s">
        <v>580</v>
      </c>
      <c r="C40" s="363"/>
      <c r="D40" s="363"/>
      <c r="E40" s="363"/>
      <c r="F40" s="363"/>
      <c r="G40" s="363"/>
      <c r="H40" s="363"/>
      <c r="I40" s="363"/>
      <c r="J40" s="363"/>
      <c r="K40" s="363"/>
      <c r="L40" s="525" t="str">
        <f>HYPERLINK("http://www.fdot.gov/maintenance/LoadRating.shtm","fdot.gov/maintenance/LoadRating.shtm")</f>
        <v>fdot.gov/maintenance/LoadRating.shtm</v>
      </c>
      <c r="M40" s="525"/>
      <c r="N40" s="525"/>
      <c r="O40" s="525"/>
      <c r="P40" s="354"/>
      <c r="Q40" s="142"/>
      <c r="R40" s="251"/>
      <c r="S40" s="225"/>
      <c r="T40" s="202"/>
      <c r="U40" s="203"/>
      <c r="V40" s="204"/>
      <c r="W40" s="204"/>
      <c r="X40" s="202"/>
      <c r="Y40" s="202"/>
      <c r="Z40" s="202"/>
      <c r="AA40" s="202"/>
      <c r="AB40" s="202"/>
      <c r="AC40" s="202"/>
      <c r="AD40" s="202"/>
      <c r="AE40" s="202"/>
      <c r="AF40" s="202"/>
      <c r="AG40" s="202"/>
      <c r="AH40" s="202" t="s">
        <v>447</v>
      </c>
      <c r="AI40" s="202"/>
      <c r="AJ40" s="202"/>
      <c r="AK40" s="202"/>
      <c r="AL40" s="202"/>
      <c r="AM40" s="202"/>
      <c r="AN40" s="202"/>
      <c r="AO40" s="252"/>
      <c r="AP40" s="196"/>
      <c r="AQ40" s="587" t="s">
        <v>571</v>
      </c>
      <c r="AR40" s="587"/>
      <c r="AS40" s="587"/>
      <c r="AT40" s="587"/>
      <c r="AU40" s="587"/>
      <c r="AV40" s="587"/>
      <c r="AW40" s="587"/>
      <c r="AX40" s="587"/>
      <c r="AY40" s="587"/>
      <c r="AZ40" s="587"/>
      <c r="BA40" s="587"/>
      <c r="BB40" s="23"/>
      <c r="BC40" s="23"/>
      <c r="BD40" s="23"/>
      <c r="BE40" s="6"/>
      <c r="BF40" s="6"/>
      <c r="BG40" s="23"/>
      <c r="BH40" s="23"/>
      <c r="BI40" s="23"/>
      <c r="BJ40" s="23"/>
      <c r="BK40" s="23"/>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c r="AME40" s="6"/>
      <c r="AMF40" s="6"/>
      <c r="AMG40" s="6"/>
      <c r="AMH40" s="6"/>
      <c r="AMI40" s="6"/>
      <c r="AMJ40" s="6"/>
      <c r="AMK40" s="6"/>
      <c r="AML40" s="6"/>
      <c r="AMM40" s="6"/>
      <c r="AMN40" s="6"/>
      <c r="AMO40" s="6"/>
      <c r="AMP40" s="6"/>
      <c r="AMQ40" s="6"/>
      <c r="AMR40" s="6"/>
      <c r="AMS40" s="6"/>
    </row>
    <row r="41" spans="1:1033" ht="10" customHeight="1" thickBot="1">
      <c r="B41" s="546" t="s">
        <v>386</v>
      </c>
      <c r="C41" s="546"/>
      <c r="D41" s="546"/>
      <c r="E41" s="546"/>
      <c r="F41" s="546"/>
      <c r="G41" s="546"/>
      <c r="H41" s="546"/>
      <c r="I41" s="546"/>
      <c r="J41" s="546"/>
      <c r="K41" s="546"/>
      <c r="L41" s="525"/>
      <c r="M41" s="525"/>
      <c r="N41" s="525"/>
      <c r="O41" s="525"/>
      <c r="P41" s="354"/>
      <c r="Q41" s="142"/>
      <c r="R41" s="253"/>
      <c r="S41" s="254"/>
      <c r="T41" s="255"/>
      <c r="U41" s="476"/>
      <c r="V41" s="255"/>
      <c r="W41" s="255"/>
      <c r="X41" s="255"/>
      <c r="Y41" s="255"/>
      <c r="Z41" s="255"/>
      <c r="AA41" s="255"/>
      <c r="AB41" s="255"/>
      <c r="AC41" s="255"/>
      <c r="AD41" s="255"/>
      <c r="AE41" s="255"/>
      <c r="AF41" s="255"/>
      <c r="AG41" s="255"/>
      <c r="AH41" s="202" t="s">
        <v>448</v>
      </c>
      <c r="AI41" s="255"/>
      <c r="AJ41" s="255"/>
      <c r="AK41" s="255"/>
      <c r="AL41" s="255"/>
      <c r="AM41" s="255"/>
      <c r="AN41" s="255"/>
      <c r="AO41" s="256"/>
      <c r="AP41" s="196"/>
      <c r="AQ41" s="587"/>
      <c r="AR41" s="587"/>
      <c r="AS41" s="587"/>
      <c r="AT41" s="587"/>
      <c r="AU41" s="587"/>
      <c r="AV41" s="587"/>
      <c r="AW41" s="587"/>
      <c r="AX41" s="587"/>
      <c r="AY41" s="587"/>
      <c r="AZ41" s="587"/>
      <c r="BA41" s="587"/>
      <c r="BB41" s="23"/>
      <c r="BC41" s="23"/>
      <c r="BD41" s="23"/>
      <c r="BE41" s="6"/>
      <c r="BF41" s="6"/>
      <c r="BG41" s="23"/>
      <c r="BH41" s="23"/>
      <c r="BI41" s="23"/>
      <c r="BJ41" s="23"/>
      <c r="BK41" s="23"/>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c r="ALY41" s="6"/>
      <c r="ALZ41" s="6"/>
      <c r="AMA41" s="6"/>
      <c r="AMB41" s="6"/>
      <c r="AMC41" s="6"/>
      <c r="AMD41" s="6"/>
      <c r="AME41" s="6"/>
      <c r="AMF41" s="6"/>
      <c r="AMG41" s="6"/>
      <c r="AMH41" s="6"/>
      <c r="AMI41" s="6"/>
      <c r="AMJ41" s="6"/>
      <c r="AMK41" s="6"/>
      <c r="AML41" s="6"/>
      <c r="AMM41" s="6"/>
      <c r="AMN41" s="6"/>
      <c r="AMO41" s="6"/>
      <c r="AMP41" s="6"/>
      <c r="AMQ41" s="6"/>
      <c r="AMR41" s="6"/>
      <c r="AMS41" s="6"/>
    </row>
    <row r="42" spans="1:1033" ht="10" customHeight="1">
      <c r="A42" s="23"/>
      <c r="B42" s="23"/>
      <c r="C42" s="23"/>
      <c r="D42" s="23"/>
      <c r="E42" s="23"/>
      <c r="F42" s="23"/>
      <c r="G42" s="23"/>
      <c r="H42" s="23"/>
      <c r="I42" s="23"/>
      <c r="J42" s="23"/>
      <c r="K42" s="23"/>
      <c r="L42" s="23"/>
      <c r="M42" s="23"/>
      <c r="N42" s="23"/>
      <c r="O42" s="23"/>
      <c r="P42" s="23"/>
      <c r="Q42" s="6"/>
      <c r="S42" s="205"/>
      <c r="T42" s="205"/>
      <c r="U42" s="205"/>
      <c r="V42" s="205"/>
      <c r="W42" s="206"/>
      <c r="X42" s="207"/>
      <c r="Y42" s="207"/>
      <c r="Z42" s="207"/>
      <c r="AA42" s="207"/>
      <c r="AB42" s="27"/>
      <c r="AC42" s="196"/>
      <c r="AD42" s="196"/>
      <c r="AE42" s="196"/>
      <c r="AF42" s="196"/>
      <c r="AG42" s="196"/>
      <c r="AH42" s="400" t="s">
        <v>449</v>
      </c>
      <c r="AI42" s="196"/>
      <c r="AJ42" s="196"/>
      <c r="AK42" s="196"/>
      <c r="AL42" s="196"/>
      <c r="AM42" s="196"/>
      <c r="AN42" s="196"/>
      <c r="AO42" s="196"/>
      <c r="AP42" s="196"/>
      <c r="AQ42" s="224" t="s">
        <v>317</v>
      </c>
      <c r="AR42" s="23"/>
      <c r="AS42" s="23"/>
      <c r="AU42" s="23"/>
      <c r="AV42" s="23"/>
      <c r="AW42" s="23"/>
      <c r="AX42" s="23"/>
      <c r="AY42" s="23"/>
      <c r="AZ42" s="23"/>
      <c r="BA42" s="23"/>
      <c r="BB42" s="23"/>
      <c r="BC42" s="23"/>
      <c r="BD42" s="23"/>
      <c r="BE42" s="6"/>
      <c r="BF42" s="6"/>
    </row>
    <row r="43" spans="1:1033" ht="19" customHeight="1" thickBot="1">
      <c r="A43" s="23"/>
      <c r="B43" s="494" t="s">
        <v>9</v>
      </c>
      <c r="C43" s="495"/>
      <c r="D43" s="518" t="str">
        <f>D2</f>
        <v>Enter Bridge No.</v>
      </c>
      <c r="E43" s="519"/>
      <c r="F43" s="519"/>
      <c r="G43" s="520" t="s">
        <v>94</v>
      </c>
      <c r="H43" s="520"/>
      <c r="I43" s="531" t="str">
        <f>I2</f>
        <v>Type</v>
      </c>
      <c r="J43" s="531"/>
      <c r="K43" s="532"/>
      <c r="L43" s="533" t="s">
        <v>112</v>
      </c>
      <c r="M43" s="534"/>
      <c r="N43" s="534"/>
      <c r="O43" s="535"/>
      <c r="P43" s="20"/>
      <c r="Q43" s="20"/>
      <c r="R43" s="226" t="s">
        <v>576</v>
      </c>
      <c r="S43" s="201"/>
      <c r="Y43" s="208"/>
      <c r="Z43" s="208"/>
      <c r="AA43" s="208"/>
      <c r="AB43" s="27"/>
      <c r="AC43" s="196"/>
      <c r="AD43" s="196"/>
      <c r="AE43" s="196"/>
      <c r="AF43" s="196"/>
      <c r="AG43" s="196"/>
      <c r="AH43" s="400" t="s">
        <v>450</v>
      </c>
      <c r="AI43" s="196"/>
      <c r="AJ43" s="196"/>
      <c r="AK43" s="196"/>
      <c r="AL43" s="196"/>
      <c r="AM43" s="196"/>
      <c r="AN43" s="196"/>
      <c r="AO43" s="196"/>
      <c r="AP43" s="196"/>
      <c r="AQ43" s="10" t="s">
        <v>315</v>
      </c>
      <c r="AR43" s="23"/>
      <c r="AS43" s="23"/>
      <c r="AU43" s="23"/>
      <c r="AV43" s="23"/>
      <c r="AW43" s="23"/>
      <c r="AX43" s="23"/>
      <c r="AY43" s="23"/>
      <c r="AZ43" s="23"/>
      <c r="BA43" s="23"/>
      <c r="BB43" s="23"/>
      <c r="BC43" s="23"/>
      <c r="BD43" s="23"/>
      <c r="BE43" s="6"/>
      <c r="BF43" s="6"/>
      <c r="BG43" s="6"/>
      <c r="BH43" s="6"/>
      <c r="BI43" s="6"/>
      <c r="BJ43" s="6"/>
      <c r="BK43" s="6"/>
      <c r="BL43" s="6"/>
      <c r="BM43" s="6"/>
      <c r="BN43" s="6"/>
      <c r="BO43" s="6"/>
      <c r="BP43" s="6"/>
      <c r="BQ43" s="22"/>
    </row>
    <row r="44" spans="1:1033" ht="19" customHeight="1">
      <c r="A44" s="23"/>
      <c r="B44" s="496" t="s">
        <v>369</v>
      </c>
      <c r="C44" s="23"/>
      <c r="D44" s="542" t="str">
        <f>D3</f>
        <v>Enter Facility and Intersection (i.e. 'I-95 over SR44')</v>
      </c>
      <c r="E44" s="542"/>
      <c r="F44" s="542"/>
      <c r="G44" s="542"/>
      <c r="H44" s="542"/>
      <c r="I44" s="542"/>
      <c r="J44" s="542"/>
      <c r="K44" s="543"/>
      <c r="L44" s="536"/>
      <c r="M44" s="537"/>
      <c r="N44" s="537"/>
      <c r="O44" s="538"/>
      <c r="P44" s="20"/>
      <c r="Q44" s="20"/>
      <c r="R44" s="769" t="s">
        <v>579</v>
      </c>
      <c r="S44" s="784" t="s">
        <v>583</v>
      </c>
      <c r="T44" s="787" t="s">
        <v>582</v>
      </c>
      <c r="Z44" s="25"/>
      <c r="AA44" s="25"/>
      <c r="AB44" s="25"/>
      <c r="AC44" s="25"/>
      <c r="AD44" s="25"/>
      <c r="AE44" s="25"/>
      <c r="AF44" s="25"/>
      <c r="AG44" s="25"/>
      <c r="AH44" s="400" t="s">
        <v>451</v>
      </c>
      <c r="AI44" s="25"/>
      <c r="AJ44" s="25"/>
      <c r="AK44" s="25"/>
      <c r="AL44" s="25"/>
      <c r="AM44" s="25"/>
      <c r="AN44" s="196"/>
      <c r="AO44" s="196"/>
      <c r="AP44" s="196"/>
      <c r="AQ44" s="344"/>
      <c r="BA44" s="19"/>
      <c r="BD44" s="23"/>
      <c r="BE44" s="6"/>
      <c r="BF44" s="6"/>
      <c r="BG44" s="6"/>
      <c r="BH44" s="6"/>
      <c r="BI44" s="6"/>
      <c r="BJ44" s="6"/>
      <c r="BK44" s="6"/>
      <c r="BL44" s="6"/>
      <c r="BM44" s="6"/>
      <c r="BN44" s="6"/>
      <c r="BO44" s="6"/>
      <c r="BP44" s="6"/>
      <c r="BQ44" s="22"/>
    </row>
    <row r="45" spans="1:1033" ht="19" customHeight="1">
      <c r="A45" s="23"/>
      <c r="B45" s="497" t="s">
        <v>11</v>
      </c>
      <c r="C45" s="498"/>
      <c r="D45" s="544" t="str">
        <f>D4</f>
        <v>Enter Description (i.e. 'Prestressed 4 Spans: 40-85-85-40 feet)'</v>
      </c>
      <c r="E45" s="544"/>
      <c r="F45" s="544"/>
      <c r="G45" s="544"/>
      <c r="H45" s="544"/>
      <c r="I45" s="544"/>
      <c r="J45" s="544"/>
      <c r="K45" s="545"/>
      <c r="L45" s="539"/>
      <c r="M45" s="540"/>
      <c r="N45" s="540"/>
      <c r="O45" s="541"/>
      <c r="P45" s="20"/>
      <c r="Q45" s="20"/>
      <c r="R45" s="770"/>
      <c r="S45" s="785"/>
      <c r="T45" s="788"/>
      <c r="AC45" s="25"/>
      <c r="AD45" s="25"/>
      <c r="AE45" s="25"/>
      <c r="AF45" s="25"/>
      <c r="AG45" s="25"/>
      <c r="AH45" s="400" t="s">
        <v>452</v>
      </c>
      <c r="AI45" s="25"/>
      <c r="AJ45" s="202"/>
      <c r="AK45" s="25"/>
      <c r="AL45" s="25"/>
      <c r="AM45" s="25"/>
      <c r="AN45" s="196"/>
      <c r="AO45" s="196"/>
      <c r="AP45" s="196"/>
      <c r="AV45" s="19"/>
      <c r="BA45" s="19"/>
      <c r="BD45" s="23"/>
      <c r="BE45" s="6"/>
      <c r="BF45" s="6"/>
      <c r="BG45" s="6"/>
      <c r="BH45" s="6"/>
      <c r="BI45" s="6"/>
      <c r="BJ45" s="6"/>
      <c r="BK45" s="6"/>
      <c r="BL45" s="6"/>
      <c r="BM45" s="6"/>
      <c r="BN45" s="6"/>
      <c r="BO45" s="6"/>
      <c r="BP45" s="6"/>
      <c r="BQ45" s="25"/>
    </row>
    <row r="46" spans="1:1033" ht="19" customHeight="1">
      <c r="A46" s="23"/>
      <c r="B46" s="1"/>
      <c r="C46" s="1"/>
      <c r="D46" s="1"/>
      <c r="E46" s="1"/>
      <c r="F46" s="1"/>
      <c r="G46" s="1"/>
      <c r="H46" s="1"/>
      <c r="I46" s="1"/>
      <c r="J46" s="1"/>
      <c r="K46" s="1"/>
      <c r="L46" s="1"/>
      <c r="M46" s="1"/>
      <c r="N46" s="1"/>
      <c r="O46" s="1"/>
      <c r="P46" s="1"/>
      <c r="Q46" s="141"/>
      <c r="R46" s="770"/>
      <c r="S46" s="785"/>
      <c r="T46" s="788"/>
      <c r="AC46" s="25"/>
      <c r="AD46" s="25"/>
      <c r="AE46" s="25"/>
      <c r="AF46" s="25"/>
      <c r="AG46" s="25"/>
      <c r="AH46" s="400" t="s">
        <v>453</v>
      </c>
      <c r="AI46" s="25"/>
      <c r="AJ46" s="203"/>
      <c r="AK46" s="25"/>
      <c r="AL46" s="25"/>
      <c r="AM46" s="25"/>
      <c r="AN46" s="196"/>
      <c r="AO46" s="196"/>
      <c r="AP46" s="196"/>
      <c r="AV46" s="19"/>
      <c r="BA46" s="19"/>
      <c r="BD46" s="23"/>
      <c r="BE46" s="6"/>
      <c r="BF46" s="6"/>
      <c r="BG46" s="6"/>
      <c r="BH46" s="6"/>
      <c r="BI46" s="6"/>
      <c r="BJ46" s="6"/>
      <c r="BK46" s="6"/>
      <c r="BL46" s="6"/>
      <c r="BM46" s="6"/>
      <c r="BN46" s="6"/>
      <c r="BO46" s="6"/>
      <c r="BP46" s="6"/>
      <c r="BQ46" s="27"/>
    </row>
    <row r="47" spans="1:1033" s="23" customFormat="1" ht="19" customHeight="1" thickBot="1">
      <c r="A47" s="8"/>
      <c r="B47" s="2" t="s">
        <v>89</v>
      </c>
      <c r="C47" s="9"/>
      <c r="D47" s="9"/>
      <c r="E47" s="9"/>
      <c r="F47" s="9"/>
      <c r="G47" s="1"/>
      <c r="H47" s="8"/>
      <c r="I47" s="8"/>
      <c r="J47" s="8"/>
      <c r="K47" s="8"/>
      <c r="L47" s="8"/>
      <c r="M47" s="1"/>
      <c r="N47" s="45"/>
      <c r="O47" s="139"/>
      <c r="R47" s="771"/>
      <c r="S47" s="786"/>
      <c r="T47" s="789"/>
      <c r="Z47" s="17"/>
      <c r="AA47" s="17"/>
      <c r="AB47" s="17"/>
      <c r="AC47" s="25"/>
      <c r="AD47" s="25"/>
      <c r="AE47" s="25"/>
      <c r="AF47" s="25"/>
      <c r="AG47" s="25"/>
      <c r="AH47" s="400" t="s">
        <v>454</v>
      </c>
      <c r="AI47" s="25"/>
      <c r="AJ47" s="203"/>
      <c r="AK47" s="25"/>
      <c r="AL47" s="25"/>
      <c r="AM47" s="25"/>
      <c r="AN47" s="18"/>
      <c r="AO47" s="18"/>
      <c r="AP47" s="337"/>
      <c r="AQ47" s="358" t="s">
        <v>481</v>
      </c>
      <c r="AR47" s="1"/>
      <c r="AS47" s="1"/>
      <c r="AT47" s="1"/>
      <c r="AU47" s="1"/>
      <c r="AV47" s="19"/>
      <c r="AW47" s="1"/>
      <c r="AX47" s="1"/>
      <c r="AY47" s="1"/>
      <c r="AZ47" s="1"/>
      <c r="BA47" s="19"/>
      <c r="BB47" s="1"/>
      <c r="BC47" s="1"/>
      <c r="BD47" s="1"/>
    </row>
    <row r="48" spans="1:1033" s="23" customFormat="1" ht="19" customHeight="1">
      <c r="A48" s="8"/>
      <c r="B48" s="521" t="s">
        <v>374</v>
      </c>
      <c r="C48" s="522"/>
      <c r="D48" s="522"/>
      <c r="E48" s="522"/>
      <c r="F48" s="522"/>
      <c r="G48" s="517" t="str">
        <f>IF(E$36="No",0,"ENTER DATA")</f>
        <v>ENTER DATA</v>
      </c>
      <c r="H48" s="517"/>
      <c r="I48" s="503" t="s">
        <v>35</v>
      </c>
      <c r="J48" s="8"/>
      <c r="K48" s="8"/>
      <c r="L48" s="8"/>
      <c r="N48" s="45"/>
      <c r="O48" s="139"/>
      <c r="Z48" s="17"/>
      <c r="AA48" s="17"/>
      <c r="AB48" s="17"/>
      <c r="AC48" s="25"/>
      <c r="AD48" s="25"/>
      <c r="AE48" s="25"/>
      <c r="AF48" s="25"/>
      <c r="AG48" s="25"/>
      <c r="AH48" s="400" t="s">
        <v>455</v>
      </c>
      <c r="AI48" s="25"/>
      <c r="AJ48" s="211"/>
      <c r="AK48" s="25"/>
      <c r="AL48" s="25"/>
      <c r="AM48" s="25"/>
      <c r="AN48" s="24"/>
      <c r="AO48" s="140"/>
      <c r="AP48" s="334"/>
      <c r="AQ48" s="344" t="s">
        <v>501</v>
      </c>
      <c r="AR48" s="1"/>
      <c r="AS48" s="1"/>
      <c r="AT48" s="1"/>
      <c r="AU48" s="1"/>
      <c r="AV48" s="19"/>
      <c r="AW48" s="1"/>
      <c r="AX48" s="1"/>
      <c r="AY48" s="1"/>
      <c r="AZ48" s="1"/>
      <c r="BA48" s="19"/>
      <c r="BB48" s="1"/>
      <c r="BC48" s="1"/>
      <c r="BD48" s="6"/>
    </row>
    <row r="49" spans="1:1033" s="23" customFormat="1" ht="19" customHeight="1">
      <c r="A49" s="8"/>
      <c r="B49" s="521" t="s">
        <v>375</v>
      </c>
      <c r="C49" s="522"/>
      <c r="D49" s="522"/>
      <c r="E49" s="522"/>
      <c r="F49" s="522"/>
      <c r="G49" s="517" t="str">
        <f>IF(E$36="No",0,"ENTER DATA")</f>
        <v>ENTER DATA</v>
      </c>
      <c r="H49" s="517"/>
      <c r="I49" s="503" t="s">
        <v>35</v>
      </c>
      <c r="J49" s="8"/>
      <c r="K49" s="8"/>
      <c r="L49" s="8"/>
      <c r="N49" s="45"/>
      <c r="O49" s="139"/>
      <c r="Z49" s="17"/>
      <c r="AA49" s="17"/>
      <c r="AB49" s="17"/>
      <c r="AC49" s="25"/>
      <c r="AD49" s="25"/>
      <c r="AE49" s="25"/>
      <c r="AF49" s="25"/>
      <c r="AG49" s="25"/>
      <c r="AH49" s="400" t="s">
        <v>456</v>
      </c>
      <c r="AI49" s="25"/>
      <c r="AJ49" s="211"/>
      <c r="AK49" s="25"/>
      <c r="AL49" s="25"/>
      <c r="AM49" s="25"/>
      <c r="AN49" s="24"/>
      <c r="AO49" s="140"/>
      <c r="AP49" s="334"/>
      <c r="AQ49" s="356" t="s">
        <v>504</v>
      </c>
      <c r="AR49" s="1"/>
      <c r="AS49" s="1"/>
      <c r="AT49" s="1"/>
      <c r="AU49" s="1"/>
      <c r="AV49" s="19"/>
      <c r="AW49" s="1"/>
      <c r="AX49" s="1"/>
      <c r="AY49" s="1"/>
      <c r="AZ49" s="1"/>
      <c r="BA49" s="19"/>
      <c r="BB49" s="1"/>
      <c r="BC49" s="1"/>
      <c r="BD49" s="27"/>
    </row>
    <row r="50" spans="1:1033" s="23" customFormat="1" ht="19" customHeight="1">
      <c r="A50" s="8"/>
      <c r="B50" s="521" t="s">
        <v>479</v>
      </c>
      <c r="C50" s="522"/>
      <c r="D50" s="522"/>
      <c r="E50" s="522"/>
      <c r="F50" s="522"/>
      <c r="G50" s="517" t="str">
        <f>IF(E$36="No",0,"ENTER DATA")</f>
        <v>ENTER DATA</v>
      </c>
      <c r="H50" s="517"/>
      <c r="I50" s="503" t="s">
        <v>39</v>
      </c>
      <c r="J50" s="8"/>
      <c r="K50" s="8"/>
      <c r="L50" s="8"/>
      <c r="M50" s="198"/>
      <c r="N50" s="196"/>
      <c r="O50" s="197"/>
      <c r="P50" s="31"/>
      <c r="Q50" s="31"/>
      <c r="Z50" s="17"/>
      <c r="AA50" s="17"/>
      <c r="AB50" s="17"/>
      <c r="AC50" s="25"/>
      <c r="AD50" s="25"/>
      <c r="AE50" s="25"/>
      <c r="AF50" s="25"/>
      <c r="AG50" s="25"/>
      <c r="AH50" s="400" t="s">
        <v>457</v>
      </c>
      <c r="AI50" s="25"/>
      <c r="AJ50" s="25"/>
      <c r="AK50" s="25"/>
      <c r="AL50" s="25"/>
      <c r="AM50" s="25"/>
      <c r="AN50" s="24"/>
      <c r="AO50" s="140"/>
      <c r="AP50" s="334"/>
      <c r="AQ50" s="356" t="s">
        <v>503</v>
      </c>
      <c r="AR50" s="1"/>
      <c r="AS50" s="1"/>
      <c r="AT50" s="1"/>
      <c r="AU50" s="1"/>
      <c r="AV50" s="19"/>
      <c r="AW50" s="1"/>
      <c r="AX50" s="1"/>
      <c r="AY50" s="1"/>
      <c r="AZ50" s="1"/>
      <c r="BA50" s="19"/>
      <c r="BB50" s="1"/>
      <c r="BC50" s="1"/>
      <c r="BD50" s="27"/>
    </row>
    <row r="51" spans="1:1033" s="23" customFormat="1" ht="19" customHeight="1">
      <c r="A51" s="8"/>
      <c r="B51" s="521" t="s">
        <v>376</v>
      </c>
      <c r="C51" s="522"/>
      <c r="D51" s="522"/>
      <c r="E51" s="522"/>
      <c r="F51" s="522"/>
      <c r="G51" s="517" t="str">
        <f>IF(E$36="No",0,"ENTER DATA")</f>
        <v>ENTER DATA</v>
      </c>
      <c r="H51" s="517"/>
      <c r="I51" s="503" t="s">
        <v>39</v>
      </c>
      <c r="J51" s="8"/>
      <c r="K51" s="8"/>
      <c r="L51" s="8"/>
      <c r="M51" s="198"/>
      <c r="N51" s="196"/>
      <c r="O51" s="197"/>
      <c r="P51" s="31"/>
      <c r="Q51" s="31"/>
      <c r="AA51" s="17"/>
      <c r="AB51" s="17"/>
      <c r="AC51" s="25"/>
      <c r="AD51" s="25"/>
      <c r="AE51" s="25"/>
      <c r="AF51" s="25"/>
      <c r="AG51" s="25"/>
      <c r="AH51" s="400" t="s">
        <v>458</v>
      </c>
      <c r="AI51" s="25"/>
      <c r="AJ51" s="25"/>
      <c r="AK51" s="25"/>
      <c r="AL51" s="25"/>
      <c r="AM51" s="25"/>
      <c r="AN51" s="26"/>
      <c r="AO51" s="141"/>
      <c r="AP51" s="212"/>
      <c r="AQ51" s="344" t="s">
        <v>517</v>
      </c>
      <c r="AR51" s="1"/>
      <c r="AS51" s="1"/>
      <c r="AT51" s="1"/>
      <c r="AU51" s="1"/>
      <c r="AV51" s="19"/>
      <c r="AW51" s="1"/>
      <c r="AX51" s="1"/>
      <c r="AY51" s="1"/>
      <c r="AZ51" s="1"/>
      <c r="BB51" s="1"/>
      <c r="BC51" s="1"/>
      <c r="BD51" s="27"/>
    </row>
    <row r="52" spans="1:1033" ht="19" customHeight="1">
      <c r="A52" s="8"/>
      <c r="B52" s="521" t="s">
        <v>377</v>
      </c>
      <c r="C52" s="522"/>
      <c r="D52" s="522"/>
      <c r="E52" s="522"/>
      <c r="F52" s="522"/>
      <c r="G52" s="517" t="str">
        <f>IF(E$36="No",0,"ENTER DATA")</f>
        <v>ENTER DATA</v>
      </c>
      <c r="H52" s="517"/>
      <c r="I52" s="503" t="s">
        <v>39</v>
      </c>
      <c r="J52" s="8"/>
      <c r="K52" s="8"/>
      <c r="L52" s="8"/>
      <c r="M52" s="198"/>
      <c r="N52" s="196"/>
      <c r="O52" s="197"/>
      <c r="P52" s="31"/>
      <c r="Q52" s="31"/>
      <c r="AA52" s="23"/>
      <c r="AB52" s="23"/>
      <c r="AC52" s="25"/>
      <c r="AD52" s="25"/>
      <c r="AE52" s="25"/>
      <c r="AF52" s="25"/>
      <c r="AG52" s="25"/>
      <c r="AH52" s="400" t="s">
        <v>459</v>
      </c>
      <c r="AI52" s="25"/>
      <c r="AJ52" s="25"/>
      <c r="AK52" s="25"/>
      <c r="AL52" s="25"/>
      <c r="AM52" s="25"/>
      <c r="AN52" s="40"/>
      <c r="AO52" s="40"/>
      <c r="AP52" s="340"/>
      <c r="AQ52" s="344" t="s">
        <v>502</v>
      </c>
      <c r="AR52" s="23"/>
      <c r="AS52" s="23"/>
      <c r="AT52" s="23"/>
      <c r="AU52" s="23"/>
      <c r="AV52" s="23"/>
      <c r="AW52" s="23"/>
      <c r="AX52" s="23"/>
      <c r="AY52" s="23"/>
      <c r="AZ52" s="23"/>
      <c r="BA52" s="23"/>
      <c r="BB52" s="23"/>
      <c r="BC52" s="23"/>
      <c r="BD52" s="198"/>
      <c r="BE52" s="6"/>
      <c r="BF52" s="6"/>
      <c r="BG52" s="23"/>
      <c r="BH52" s="23"/>
      <c r="BI52" s="23"/>
      <c r="BJ52" s="23"/>
      <c r="BK52" s="23"/>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c r="AKP52" s="6"/>
      <c r="AKQ52" s="6"/>
      <c r="AKR52" s="6"/>
      <c r="AKS52" s="6"/>
      <c r="AKT52" s="6"/>
      <c r="AKU52" s="6"/>
      <c r="AKV52" s="6"/>
      <c r="AKW52" s="6"/>
      <c r="AKX52" s="6"/>
      <c r="AKY52" s="6"/>
      <c r="AKZ52" s="6"/>
      <c r="ALA52" s="6"/>
      <c r="ALB52" s="6"/>
      <c r="ALC52" s="6"/>
      <c r="ALD52" s="6"/>
      <c r="ALE52" s="6"/>
      <c r="ALF52" s="6"/>
      <c r="ALG52" s="6"/>
      <c r="ALH52" s="6"/>
      <c r="ALI52" s="6"/>
      <c r="ALJ52" s="6"/>
      <c r="ALK52" s="6"/>
      <c r="ALL52" s="6"/>
      <c r="ALM52" s="6"/>
      <c r="ALN52" s="6"/>
      <c r="ALO52" s="6"/>
      <c r="ALP52" s="6"/>
      <c r="ALQ52" s="6"/>
      <c r="ALR52" s="6"/>
      <c r="ALS52" s="6"/>
      <c r="ALT52" s="6"/>
      <c r="ALU52" s="6"/>
      <c r="ALV52" s="6"/>
      <c r="ALW52" s="6"/>
      <c r="ALX52" s="6"/>
      <c r="ALY52" s="6"/>
      <c r="ALZ52" s="6"/>
      <c r="AMA52" s="6"/>
      <c r="AMB52" s="6"/>
      <c r="AMC52" s="6"/>
      <c r="AMD52" s="6"/>
      <c r="AME52" s="6"/>
      <c r="AMF52" s="6"/>
      <c r="AMG52" s="6"/>
      <c r="AMH52" s="6"/>
      <c r="AMI52" s="6"/>
      <c r="AMJ52" s="6"/>
      <c r="AMK52" s="6"/>
      <c r="AML52" s="6"/>
      <c r="AMM52" s="6"/>
      <c r="AMN52" s="6"/>
      <c r="AMO52" s="6"/>
      <c r="AMP52" s="6"/>
      <c r="AMQ52" s="6"/>
      <c r="AMR52" s="6"/>
      <c r="AMS52" s="6"/>
    </row>
    <row r="53" spans="1:1033" ht="19" customHeight="1">
      <c r="A53" s="8"/>
      <c r="B53" s="10"/>
      <c r="C53" s="10"/>
      <c r="D53" s="10"/>
      <c r="E53" s="10"/>
      <c r="F53" s="10"/>
      <c r="G53" s="10"/>
      <c r="H53" s="10"/>
      <c r="I53" s="10"/>
      <c r="J53" s="8"/>
      <c r="K53" s="8"/>
      <c r="L53" s="8"/>
      <c r="M53" s="198"/>
      <c r="N53" s="196"/>
      <c r="O53" s="197"/>
      <c r="P53" s="31"/>
      <c r="Q53" s="31"/>
      <c r="AA53" s="23"/>
      <c r="AB53" s="23"/>
      <c r="AC53" s="25"/>
      <c r="AD53" s="25"/>
      <c r="AE53" s="25"/>
      <c r="AF53" s="25"/>
      <c r="AG53" s="25"/>
      <c r="AH53" s="400" t="s">
        <v>460</v>
      </c>
      <c r="AI53" s="25"/>
      <c r="AJ53" s="25"/>
      <c r="AK53" s="25"/>
      <c r="AL53" s="25"/>
      <c r="AM53" s="25"/>
      <c r="AN53" s="40"/>
      <c r="AO53" s="40"/>
      <c r="AP53" s="340"/>
      <c r="AQ53" s="344" t="s">
        <v>518</v>
      </c>
      <c r="AR53" s="23"/>
      <c r="AS53" s="23"/>
      <c r="AT53" s="23"/>
      <c r="AU53" s="23"/>
      <c r="AV53" s="23"/>
      <c r="AW53" s="23"/>
      <c r="AX53" s="23"/>
      <c r="AY53" s="23"/>
      <c r="AZ53" s="23"/>
      <c r="BA53" s="23"/>
      <c r="BB53" s="23"/>
      <c r="BC53" s="23"/>
      <c r="BD53" s="198"/>
      <c r="BE53" s="6"/>
      <c r="BF53" s="6"/>
      <c r="BG53" s="23"/>
      <c r="BH53" s="23"/>
      <c r="BI53" s="23"/>
      <c r="BJ53" s="23"/>
      <c r="BK53" s="23"/>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c r="AMM53" s="6"/>
      <c r="AMN53" s="6"/>
      <c r="AMO53" s="6"/>
      <c r="AMP53" s="6"/>
      <c r="AMQ53" s="6"/>
      <c r="AMR53" s="6"/>
      <c r="AMS53" s="6"/>
    </row>
    <row r="54" spans="1:1033" ht="19" customHeight="1">
      <c r="A54" s="8"/>
      <c r="B54" s="2" t="s">
        <v>90</v>
      </c>
      <c r="C54" s="4"/>
      <c r="D54" s="2"/>
      <c r="E54" s="4"/>
      <c r="F54" s="9"/>
      <c r="G54" s="8"/>
      <c r="H54" s="11"/>
      <c r="I54" s="8"/>
      <c r="J54" s="23"/>
      <c r="K54" s="23"/>
      <c r="L54" s="23"/>
      <c r="M54" s="198"/>
      <c r="N54" s="196"/>
      <c r="O54" s="197"/>
      <c r="P54" s="31"/>
      <c r="Q54" s="31"/>
      <c r="AA54" s="23"/>
      <c r="AB54" s="23"/>
      <c r="AC54" s="25"/>
      <c r="AD54" s="25"/>
      <c r="AE54" s="25"/>
      <c r="AF54" s="25"/>
      <c r="AG54" s="25"/>
      <c r="AH54" s="400" t="s">
        <v>461</v>
      </c>
      <c r="AI54" s="25"/>
      <c r="AJ54" s="25"/>
      <c r="AK54" s="25"/>
      <c r="AL54" s="25"/>
      <c r="AM54" s="25"/>
      <c r="AN54" s="40"/>
      <c r="AO54" s="40"/>
      <c r="AP54" s="340"/>
      <c r="AQ54" s="358" t="s">
        <v>531</v>
      </c>
      <c r="AR54" s="23"/>
      <c r="AS54" s="23"/>
      <c r="AT54" s="23"/>
      <c r="AU54" s="23"/>
      <c r="AV54" s="23"/>
      <c r="AW54" s="23"/>
      <c r="AX54" s="23"/>
      <c r="AY54" s="23"/>
      <c r="AZ54" s="23"/>
      <c r="BA54" s="23"/>
      <c r="BB54" s="23"/>
      <c r="BC54" s="23"/>
      <c r="BD54" s="198"/>
      <c r="BE54" s="6"/>
      <c r="BF54" s="6"/>
    </row>
    <row r="55" spans="1:1033" ht="19" customHeight="1">
      <c r="A55" s="8"/>
      <c r="B55" s="521" t="s">
        <v>91</v>
      </c>
      <c r="C55" s="522"/>
      <c r="D55" s="522"/>
      <c r="E55" s="522"/>
      <c r="F55" s="522"/>
      <c r="G55" s="517" t="str">
        <f>IF(E$37="No",-1,"ENTER DATA")</f>
        <v>ENTER DATA</v>
      </c>
      <c r="H55" s="517"/>
      <c r="I55" s="503" t="s">
        <v>35</v>
      </c>
      <c r="J55" s="8"/>
      <c r="K55" s="8"/>
      <c r="L55" s="23"/>
      <c r="M55" s="198"/>
      <c r="N55" s="196"/>
      <c r="O55" s="197"/>
      <c r="P55" s="31"/>
      <c r="Q55" s="31"/>
      <c r="AA55" s="23"/>
      <c r="AB55" s="23"/>
      <c r="AC55" s="25"/>
      <c r="AD55" s="25"/>
      <c r="AE55" s="25"/>
      <c r="AF55" s="25"/>
      <c r="AG55" s="25"/>
      <c r="AH55" s="400" t="s">
        <v>462</v>
      </c>
      <c r="AI55" s="25"/>
      <c r="AJ55" s="25"/>
      <c r="AK55" s="25"/>
      <c r="AL55" s="25"/>
      <c r="AM55" s="25"/>
      <c r="AN55" s="40"/>
      <c r="AO55" s="40"/>
      <c r="AP55" s="340"/>
      <c r="AQ55" s="344" t="s">
        <v>532</v>
      </c>
      <c r="AZ55" s="23"/>
      <c r="BA55" s="23"/>
      <c r="BB55" s="23"/>
      <c r="BC55" s="23"/>
      <c r="BD55" s="198"/>
      <c r="BE55" s="6"/>
      <c r="BF55" s="6"/>
    </row>
    <row r="56" spans="1:1033" ht="19" customHeight="1" thickBot="1">
      <c r="A56" s="8"/>
      <c r="B56" s="521" t="s">
        <v>92</v>
      </c>
      <c r="C56" s="522"/>
      <c r="D56" s="522"/>
      <c r="E56" s="522"/>
      <c r="F56" s="522"/>
      <c r="G56" s="517" t="str">
        <f>IF(E$37="No",-1,"ENTER DATA")</f>
        <v>ENTER DATA</v>
      </c>
      <c r="H56" s="517"/>
      <c r="I56" s="503" t="s">
        <v>35</v>
      </c>
      <c r="J56" s="8"/>
      <c r="K56" s="8"/>
      <c r="L56" s="8"/>
      <c r="M56" s="227"/>
      <c r="N56" s="196"/>
      <c r="O56" s="197"/>
      <c r="P56" s="31"/>
      <c r="Q56" s="31"/>
      <c r="AA56" s="23"/>
      <c r="AB56" s="23"/>
      <c r="AC56" s="25"/>
      <c r="AD56" s="25"/>
      <c r="AE56" s="25"/>
      <c r="AF56" s="25"/>
      <c r="AG56" s="25"/>
      <c r="AH56" s="401"/>
      <c r="AI56" s="25"/>
      <c r="AJ56" s="25"/>
      <c r="AK56" s="25"/>
      <c r="AL56" s="25"/>
      <c r="AM56" s="25"/>
      <c r="AN56" s="40"/>
      <c r="AO56" s="40"/>
      <c r="AP56" s="340"/>
      <c r="AQ56" s="344" t="s">
        <v>533</v>
      </c>
      <c r="AZ56" s="23"/>
      <c r="BA56" s="23"/>
      <c r="BB56" s="23"/>
      <c r="BC56" s="23"/>
      <c r="BD56" s="198"/>
      <c r="BE56" s="6"/>
      <c r="BF56" s="6"/>
    </row>
    <row r="57" spans="1:1033" ht="19" customHeight="1">
      <c r="A57" s="8"/>
      <c r="B57" s="521" t="s">
        <v>538</v>
      </c>
      <c r="C57" s="522"/>
      <c r="D57" s="522"/>
      <c r="E57" s="522"/>
      <c r="F57" s="522"/>
      <c r="G57" s="517" t="str">
        <f>IF(E$37="No",-1,"ENTER DATA")</f>
        <v>ENTER DATA</v>
      </c>
      <c r="H57" s="517"/>
      <c r="I57" s="503" t="s">
        <v>539</v>
      </c>
      <c r="J57" s="8"/>
      <c r="K57" s="8"/>
      <c r="L57" s="1"/>
      <c r="M57" s="211"/>
      <c r="N57" s="196"/>
      <c r="O57" s="197"/>
      <c r="P57" s="31"/>
      <c r="Q57" s="31"/>
      <c r="AC57" s="25"/>
      <c r="AD57" s="25"/>
      <c r="AE57" s="25"/>
      <c r="AF57" s="25"/>
      <c r="AG57" s="25"/>
      <c r="AH57" s="202"/>
      <c r="AI57" s="25"/>
      <c r="AJ57" s="25"/>
      <c r="AK57" s="25"/>
      <c r="AL57" s="25"/>
      <c r="AM57" s="25"/>
      <c r="AN57" s="18"/>
      <c r="AO57" s="18"/>
      <c r="AP57" s="337"/>
      <c r="AQ57" s="358" t="s">
        <v>536</v>
      </c>
      <c r="BD57" s="198"/>
      <c r="BE57" s="6"/>
      <c r="BF57" s="6"/>
    </row>
    <row r="58" spans="1:1033" ht="19" customHeight="1">
      <c r="A58" s="8"/>
      <c r="B58" s="8"/>
      <c r="C58" s="8"/>
      <c r="D58" s="8"/>
      <c r="E58" s="8"/>
      <c r="F58" s="8"/>
      <c r="G58" s="8"/>
      <c r="H58" s="8"/>
      <c r="I58" s="8"/>
      <c r="J58" s="8"/>
      <c r="K58" s="8"/>
      <c r="L58" s="1"/>
      <c r="M58" s="211"/>
      <c r="N58" s="196"/>
      <c r="O58" s="197"/>
      <c r="P58" s="31"/>
      <c r="Q58" s="31"/>
      <c r="AC58" s="25"/>
      <c r="AD58" s="25"/>
      <c r="AE58" s="25"/>
      <c r="AF58" s="25"/>
      <c r="AG58" s="25"/>
      <c r="AH58" s="25"/>
      <c r="AI58" s="25"/>
      <c r="AJ58" s="25"/>
      <c r="AK58" s="25"/>
      <c r="AL58" s="25"/>
      <c r="AM58" s="25"/>
      <c r="AN58" s="18"/>
      <c r="AO58" s="18"/>
      <c r="AP58" s="337"/>
      <c r="AQ58" s="344" t="s">
        <v>537</v>
      </c>
      <c r="BD58" s="198"/>
      <c r="BE58" s="6"/>
      <c r="BF58" s="6"/>
    </row>
    <row r="59" spans="1:1033" ht="19" customHeight="1">
      <c r="A59" s="8"/>
      <c r="B59" s="450" t="str">
        <f>IF(AND(E30=99,E31=99,E32=99,MID(E$35,1,2)="No"),"POSTING IS NOT RECOMMENDED",IF(MID(E$35,1,2)="No","RECOMMENDED POSTING, FLORIDAL LEGAL LOADS",""))</f>
        <v/>
      </c>
      <c r="C59" s="211"/>
      <c r="D59" s="211"/>
      <c r="E59" s="211"/>
      <c r="F59" s="211"/>
      <c r="G59" s="211"/>
      <c r="H59" s="211"/>
      <c r="I59" s="211"/>
      <c r="J59" s="211"/>
      <c r="K59" s="8"/>
      <c r="L59" s="1"/>
      <c r="M59" s="211"/>
      <c r="N59" s="196"/>
      <c r="O59" s="197"/>
      <c r="P59" s="31"/>
      <c r="Q59" s="31"/>
      <c r="AC59" s="25"/>
      <c r="AD59" s="25"/>
      <c r="AE59" s="25"/>
      <c r="AF59" s="25"/>
      <c r="AG59" s="25"/>
      <c r="AH59" s="25"/>
      <c r="AI59" s="25"/>
      <c r="AJ59" s="25"/>
      <c r="AK59" s="25"/>
      <c r="AL59" s="25"/>
      <c r="AM59" s="25"/>
      <c r="AN59" s="18"/>
      <c r="AO59" s="18"/>
      <c r="AP59" s="337"/>
      <c r="AQ59" s="358" t="s">
        <v>544</v>
      </c>
      <c r="BD59" s="221"/>
      <c r="BE59" s="6"/>
      <c r="BF59" s="6"/>
    </row>
    <row r="60" spans="1:1033" ht="19" customHeight="1">
      <c r="A60" s="8"/>
      <c r="B60" s="513" t="s">
        <v>505</v>
      </c>
      <c r="C60" s="513"/>
      <c r="D60" s="513"/>
      <c r="E60" s="211"/>
      <c r="F60" s="211"/>
      <c r="G60" s="211"/>
      <c r="H60" s="513" t="s">
        <v>505</v>
      </c>
      <c r="I60" s="513"/>
      <c r="J60" s="211"/>
      <c r="K60" s="1"/>
      <c r="L60" s="1"/>
      <c r="M60" s="211"/>
      <c r="N60" s="196"/>
      <c r="O60" s="197"/>
      <c r="P60" s="31"/>
      <c r="Q60" s="31"/>
      <c r="AC60" s="25"/>
      <c r="AD60" s="25"/>
      <c r="AE60" s="25"/>
      <c r="AF60" s="25"/>
      <c r="AG60" s="25"/>
      <c r="AH60" s="25"/>
      <c r="AI60" s="25"/>
      <c r="AJ60" s="25"/>
      <c r="AK60" s="25"/>
      <c r="AL60" s="25"/>
      <c r="AM60" s="25"/>
      <c r="AN60" s="18"/>
      <c r="AO60" s="18"/>
      <c r="AP60" s="337"/>
      <c r="AQ60" s="344" t="s">
        <v>545</v>
      </c>
      <c r="BD60" s="211"/>
      <c r="BE60" s="6"/>
      <c r="BF60" s="6"/>
    </row>
    <row r="61" spans="1:1033" ht="19" customHeight="1">
      <c r="A61" s="8"/>
      <c r="B61" s="512" t="s">
        <v>506</v>
      </c>
      <c r="C61" s="512"/>
      <c r="D61" s="512"/>
      <c r="E61" s="211"/>
      <c r="F61" s="211"/>
      <c r="G61" s="211"/>
      <c r="H61" s="512" t="s">
        <v>506</v>
      </c>
      <c r="I61" s="512"/>
      <c r="J61" s="211"/>
      <c r="K61" s="211"/>
      <c r="L61" s="211"/>
      <c r="M61" s="211"/>
      <c r="N61" s="211"/>
      <c r="O61" s="197"/>
      <c r="P61" s="31"/>
      <c r="Q61" s="31"/>
      <c r="AC61" s="25"/>
      <c r="AD61" s="25"/>
      <c r="AE61" s="25"/>
      <c r="AF61" s="25"/>
      <c r="AG61" s="25"/>
      <c r="AH61" s="25"/>
      <c r="AI61" s="25"/>
      <c r="AJ61" s="25"/>
      <c r="AK61" s="25"/>
      <c r="AL61" s="25"/>
      <c r="AM61" s="25"/>
      <c r="AN61" s="18"/>
      <c r="AO61" s="18"/>
      <c r="AP61" s="337"/>
      <c r="AQ61" s="506" t="s">
        <v>546</v>
      </c>
      <c r="BA61" s="211"/>
      <c r="BB61" s="211"/>
      <c r="BC61" s="211"/>
      <c r="BD61" s="211"/>
      <c r="BE61" s="6"/>
      <c r="BF61" s="6"/>
    </row>
    <row r="62" spans="1:1033" ht="19" customHeight="1">
      <c r="A62" s="23"/>
      <c r="B62" s="445"/>
      <c r="C62" s="445"/>
      <c r="D62" s="451" t="str">
        <f>IF(OR(E30=99,MID(E$35,1,3)="Yes"),"",E30&amp;"T")</f>
        <v>enter SU postingT</v>
      </c>
      <c r="E62" s="211"/>
      <c r="F62" s="447"/>
      <c r="G62" s="211"/>
      <c r="H62" s="514">
        <f>IF(OR(AND(E30=99,E31=99,E32=99),MID(E$35,1,3)="Yes"),"",MIN(E30:F32))</f>
        <v>0</v>
      </c>
      <c r="I62" s="514"/>
      <c r="J62" s="211"/>
      <c r="K62" s="211"/>
      <c r="L62" s="211"/>
      <c r="M62" s="211"/>
      <c r="N62" s="211"/>
      <c r="O62" s="197"/>
      <c r="P62" s="31"/>
      <c r="Q62" s="31"/>
      <c r="AA62" s="25"/>
      <c r="AB62" s="25"/>
      <c r="AC62" s="25"/>
      <c r="AD62" s="25"/>
      <c r="AE62" s="25"/>
      <c r="AF62" s="25"/>
      <c r="AG62" s="25"/>
      <c r="AH62" s="25"/>
      <c r="AI62" s="25"/>
      <c r="AJ62" s="25"/>
      <c r="AK62" s="25"/>
      <c r="AL62" s="25"/>
      <c r="AM62" s="25"/>
      <c r="AN62" s="18"/>
      <c r="AO62" s="18"/>
      <c r="AP62" s="337"/>
      <c r="AQ62" s="506" t="s">
        <v>547</v>
      </c>
      <c r="BA62" s="211"/>
      <c r="BB62" s="211"/>
      <c r="BC62" s="211"/>
      <c r="BD62" s="211"/>
      <c r="BE62" s="6"/>
      <c r="BF62" s="6"/>
    </row>
    <row r="63" spans="1:1033" ht="19" customHeight="1">
      <c r="A63" s="23"/>
      <c r="B63" s="445"/>
      <c r="C63" s="445"/>
      <c r="D63" s="451" t="str">
        <f t="shared" ref="D63:D64" si="4">IF(OR(E31=99,MID(E$35,1,3)="Yes"),"",E31&amp;"T")</f>
        <v>enter C postingT</v>
      </c>
      <c r="E63" s="211"/>
      <c r="F63" s="211"/>
      <c r="G63" s="211"/>
      <c r="H63" s="515" t="s">
        <v>507</v>
      </c>
      <c r="I63" s="515"/>
      <c r="J63" s="211"/>
      <c r="K63" s="211"/>
      <c r="L63" s="211"/>
      <c r="M63" s="211"/>
      <c r="N63" s="211"/>
      <c r="O63" s="211"/>
      <c r="P63" s="198"/>
      <c r="Q63" s="27"/>
      <c r="S63" s="25"/>
      <c r="T63" s="25"/>
      <c r="U63" s="25"/>
      <c r="V63" s="25"/>
      <c r="W63" s="25"/>
      <c r="X63" s="25"/>
      <c r="Y63" s="25"/>
      <c r="Z63" s="25"/>
      <c r="AA63" s="25"/>
      <c r="AB63" s="25"/>
      <c r="AC63" s="25"/>
      <c r="AD63" s="25"/>
      <c r="AE63" s="25"/>
      <c r="AF63" s="25"/>
      <c r="AG63" s="25"/>
      <c r="AH63" s="25"/>
      <c r="AI63" s="25"/>
      <c r="AJ63" s="25"/>
      <c r="AK63" s="25"/>
      <c r="AL63" s="25"/>
      <c r="AM63" s="25"/>
      <c r="AN63" s="18"/>
      <c r="AO63" s="18"/>
      <c r="AP63" s="337"/>
      <c r="AQ63" s="506" t="s">
        <v>548</v>
      </c>
      <c r="BA63" s="211"/>
      <c r="BB63" s="211"/>
      <c r="BC63" s="211"/>
      <c r="BD63" s="211"/>
      <c r="BE63" s="6"/>
      <c r="BF63" s="6"/>
    </row>
    <row r="64" spans="1:1033" ht="19" customHeight="1">
      <c r="A64" s="23"/>
      <c r="B64" s="445"/>
      <c r="C64" s="445"/>
      <c r="D64" s="451" t="str">
        <f t="shared" si="4"/>
        <v>enter ST5 postingT</v>
      </c>
      <c r="E64" s="211"/>
      <c r="F64" s="211"/>
      <c r="G64" s="211"/>
      <c r="H64" s="445"/>
      <c r="I64" s="445"/>
      <c r="J64" s="211"/>
      <c r="K64" s="211"/>
      <c r="L64" s="211"/>
      <c r="M64" s="211"/>
      <c r="N64" s="211"/>
      <c r="O64" s="211"/>
      <c r="P64" s="23"/>
      <c r="Q64" s="6"/>
      <c r="S64" s="25"/>
      <c r="T64" s="25"/>
      <c r="U64" s="25"/>
      <c r="V64" s="25"/>
      <c r="W64" s="25"/>
      <c r="X64" s="25"/>
      <c r="Y64" s="25"/>
      <c r="Z64" s="25"/>
      <c r="AA64" s="25"/>
      <c r="AB64" s="25"/>
      <c r="AC64" s="25"/>
      <c r="AD64" s="25"/>
      <c r="AE64" s="25"/>
      <c r="AF64" s="25"/>
      <c r="AG64" s="25"/>
      <c r="AH64" s="25"/>
      <c r="AI64" s="25"/>
      <c r="AJ64" s="25"/>
      <c r="AK64" s="25"/>
      <c r="AL64" s="25"/>
      <c r="AM64" s="25"/>
      <c r="AN64" s="18"/>
      <c r="AO64" s="18"/>
      <c r="AP64" s="337"/>
      <c r="AQ64" s="357" t="s">
        <v>568</v>
      </c>
      <c r="BE64" s="6"/>
      <c r="BF64" s="6"/>
    </row>
    <row r="65" spans="1:58" ht="19" customHeight="1">
      <c r="A65" s="23"/>
      <c r="B65" s="445"/>
      <c r="C65" s="445"/>
      <c r="D65" s="445"/>
      <c r="E65" s="211"/>
      <c r="F65" s="211"/>
      <c r="G65" s="211"/>
      <c r="H65" s="445"/>
      <c r="I65" s="445"/>
      <c r="J65" s="211"/>
      <c r="K65" s="211"/>
      <c r="L65" s="211"/>
      <c r="M65" s="211"/>
      <c r="N65" s="211"/>
      <c r="O65" s="211"/>
      <c r="P65" s="23"/>
      <c r="Q65" s="6"/>
      <c r="U65" s="25"/>
      <c r="V65" s="25"/>
      <c r="W65" s="25"/>
      <c r="X65" s="25"/>
      <c r="Y65" s="25"/>
      <c r="Z65" s="25"/>
      <c r="AA65" s="25"/>
      <c r="AB65" s="25"/>
      <c r="AC65" s="25"/>
      <c r="AD65" s="25"/>
      <c r="AE65" s="25"/>
      <c r="AF65" s="25"/>
      <c r="AG65" s="25"/>
      <c r="AH65" s="25"/>
      <c r="AI65" s="25"/>
      <c r="AJ65" s="25"/>
      <c r="AK65" s="25"/>
      <c r="AL65" s="25"/>
      <c r="AM65" s="25"/>
      <c r="AN65" s="18"/>
      <c r="AO65" s="18"/>
      <c r="AP65" s="337"/>
      <c r="AQ65" s="357" t="s">
        <v>569</v>
      </c>
      <c r="BE65" s="6"/>
      <c r="BF65" s="6"/>
    </row>
    <row r="66" spans="1:58" ht="19" customHeight="1">
      <c r="A66" s="23"/>
      <c r="B66" s="450" t="str">
        <f>IF(MID(E$35,1,2)="No","POSTING IS NOT RECOMMENDED FOR THE EV, OR THE FAST ACT DOES NOT APPLY TO THIS BRIDGE","RECOMMENDED POSTING, LEGAL LOADS AND EVs")</f>
        <v>RECOMMENDED POSTING, LEGAL LOADS AND EVs</v>
      </c>
      <c r="C66" s="211"/>
      <c r="D66" s="211"/>
      <c r="E66" s="211"/>
      <c r="F66" s="211"/>
      <c r="G66" s="211"/>
      <c r="H66" s="211"/>
      <c r="I66" s="211"/>
      <c r="J66" s="211"/>
      <c r="K66" s="211"/>
      <c r="L66" s="211"/>
      <c r="M66" s="211"/>
      <c r="N66" s="211"/>
      <c r="O66" s="211"/>
      <c r="P66" s="23"/>
      <c r="Q66" s="6"/>
      <c r="U66" s="25"/>
      <c r="V66" s="25"/>
      <c r="W66" s="25"/>
      <c r="X66" s="25"/>
      <c r="Y66" s="25"/>
      <c r="Z66" s="25"/>
      <c r="AA66" s="25"/>
      <c r="AB66" s="25"/>
      <c r="AC66" s="25"/>
      <c r="AD66" s="25"/>
      <c r="AE66" s="25"/>
      <c r="AF66" s="25"/>
      <c r="AG66" s="25"/>
      <c r="AH66" s="25"/>
      <c r="AI66" s="25"/>
      <c r="AJ66" s="25"/>
      <c r="AK66" s="25"/>
      <c r="AL66" s="25"/>
      <c r="AM66" s="25"/>
      <c r="AN66" s="18"/>
      <c r="AO66" s="18"/>
      <c r="AP66" s="337"/>
      <c r="AQ66" s="358" t="s">
        <v>573</v>
      </c>
      <c r="BB66" s="211"/>
      <c r="BE66" s="6"/>
      <c r="BF66" s="6"/>
    </row>
    <row r="67" spans="1:58" ht="19" customHeight="1">
      <c r="A67" s="445"/>
      <c r="B67" s="552" t="s">
        <v>534</v>
      </c>
      <c r="C67" s="552"/>
      <c r="D67" s="552"/>
      <c r="E67" s="211"/>
      <c r="F67" s="211"/>
      <c r="G67" s="211"/>
      <c r="H67" s="211"/>
      <c r="I67" s="211"/>
      <c r="J67" s="211"/>
      <c r="K67" s="211"/>
      <c r="L67" s="211"/>
      <c r="M67" s="211"/>
      <c r="N67" s="211"/>
      <c r="O67" s="445"/>
      <c r="P67" s="23"/>
      <c r="Q67" s="6"/>
      <c r="AG67" s="25"/>
      <c r="AH67" s="25"/>
      <c r="AI67" s="25"/>
      <c r="AJ67" s="25"/>
      <c r="AK67" s="25"/>
      <c r="AL67" s="25"/>
      <c r="AM67" s="25"/>
      <c r="AN67" s="18"/>
      <c r="AO67" s="18"/>
      <c r="AP67" s="337"/>
      <c r="AQ67" s="344" t="s">
        <v>574</v>
      </c>
      <c r="BB67" s="448"/>
      <c r="BE67" s="6"/>
      <c r="BF67" s="6"/>
    </row>
    <row r="68" spans="1:58" ht="19" customHeight="1">
      <c r="A68" s="23"/>
      <c r="B68" s="258" t="s">
        <v>508</v>
      </c>
      <c r="C68" s="449"/>
      <c r="D68" s="258" t="str">
        <f>IF(MID(E$35,1,3)="Yes",IF(AND(K20&gt;0.99,K21&gt;0.99),"",MIN(10,TRUNC(0.5*33.5*K20)))&amp;"T","")</f>
        <v/>
      </c>
      <c r="E68" s="211"/>
      <c r="F68" s="211"/>
      <c r="G68" s="211"/>
      <c r="H68" s="211"/>
      <c r="I68" s="211"/>
      <c r="J68" s="211"/>
      <c r="K68" s="211"/>
      <c r="L68" s="211"/>
      <c r="M68" s="211"/>
      <c r="N68" s="211"/>
      <c r="O68" s="445"/>
      <c r="P68" s="23"/>
      <c r="Q68" s="6"/>
      <c r="AG68" s="25"/>
      <c r="AH68" s="25"/>
      <c r="AI68" s="25"/>
      <c r="AJ68" s="25"/>
      <c r="AK68" s="25"/>
      <c r="AL68" s="25"/>
      <c r="AM68" s="25"/>
      <c r="AN68" s="18"/>
      <c r="AO68" s="18"/>
      <c r="AP68" s="337"/>
      <c r="AQ68" s="358" t="s">
        <v>581</v>
      </c>
      <c r="BB68" s="449"/>
      <c r="BE68" s="6"/>
      <c r="BF68" s="6"/>
    </row>
    <row r="69" spans="1:58" ht="19" customHeight="1">
      <c r="A69" s="23"/>
      <c r="B69" s="258" t="s">
        <v>493</v>
      </c>
      <c r="C69" s="449"/>
      <c r="D69" s="258" t="str">
        <f>IF(MID(E$35,1,3)="Yes",IF(AND(K20&gt;0.99,K21&gt;0.99),"",MIN(20,TRUNC(31*K21)))&amp;"T","")</f>
        <v/>
      </c>
      <c r="E69" s="211"/>
      <c r="F69" s="211"/>
      <c r="G69" s="211"/>
      <c r="H69" s="211"/>
      <c r="I69" s="211"/>
      <c r="J69" s="211"/>
      <c r="K69" s="211"/>
      <c r="L69" s="211"/>
      <c r="M69" s="211"/>
      <c r="N69" s="211"/>
      <c r="O69" s="445"/>
      <c r="P69" s="23"/>
      <c r="Q69" s="6"/>
      <c r="AG69" s="25"/>
      <c r="AH69" s="25"/>
      <c r="AI69" s="25"/>
      <c r="AJ69" s="25"/>
      <c r="AK69" s="25"/>
      <c r="AL69" s="25"/>
      <c r="AM69" s="25"/>
      <c r="AN69" s="18"/>
      <c r="AO69" s="18"/>
      <c r="AP69" s="337"/>
      <c r="AQ69" s="344" t="s">
        <v>584</v>
      </c>
      <c r="BB69" s="449"/>
      <c r="BE69" s="6"/>
      <c r="BF69" s="6"/>
    </row>
    <row r="70" spans="1:58" ht="19" customHeight="1">
      <c r="A70" s="23"/>
      <c r="B70" s="258" t="s">
        <v>494</v>
      </c>
      <c r="C70" s="449"/>
      <c r="D70" s="258" t="str">
        <f>IF(MID(E$35,1,3)="Yes",IF(AND(K20&gt;0.99,K21&gt;0.99),"",TRUNC(MIN(E30,E31,E32,K20*28.75,K21*43)))&amp;"T","")</f>
        <v/>
      </c>
      <c r="E70" s="211"/>
      <c r="F70" s="211"/>
      <c r="G70" s="211"/>
      <c r="H70" s="211"/>
      <c r="I70" s="211"/>
      <c r="J70" s="211"/>
      <c r="K70" s="211"/>
      <c r="L70" s="211"/>
      <c r="M70" s="211"/>
      <c r="N70" s="211"/>
      <c r="O70" s="445"/>
      <c r="P70" s="23"/>
      <c r="Q70" s="6"/>
      <c r="AG70" s="25"/>
      <c r="AH70" s="25"/>
      <c r="AI70" s="25"/>
      <c r="AJ70" s="25"/>
      <c r="AK70" s="25"/>
      <c r="AL70" s="25"/>
      <c r="AM70" s="25"/>
      <c r="AN70" s="18"/>
      <c r="AO70" s="18"/>
      <c r="AP70" s="337"/>
      <c r="AQ70" s="344"/>
      <c r="BB70" s="449"/>
      <c r="BE70" s="6"/>
      <c r="BF70" s="6"/>
    </row>
    <row r="71" spans="1:58" ht="19" customHeight="1">
      <c r="A71" s="23"/>
      <c r="B71" s="448"/>
      <c r="C71" s="448"/>
      <c r="D71" s="448"/>
      <c r="E71" s="1"/>
      <c r="F71" s="1"/>
      <c r="G71" s="446"/>
      <c r="H71" s="446"/>
      <c r="I71" s="446"/>
      <c r="J71" s="446"/>
      <c r="K71" s="211"/>
      <c r="L71" s="211"/>
      <c r="M71" s="211"/>
      <c r="N71" s="211"/>
      <c r="O71" s="445"/>
      <c r="P71" s="23"/>
      <c r="Q71" s="6"/>
      <c r="AG71" s="25"/>
      <c r="AH71" s="25"/>
      <c r="AI71" s="25"/>
      <c r="AJ71" s="25"/>
      <c r="AK71" s="25"/>
      <c r="AL71" s="25"/>
      <c r="AM71" s="25"/>
      <c r="AN71" s="41"/>
      <c r="AO71" s="41"/>
      <c r="AP71" s="341"/>
      <c r="BB71" s="448"/>
      <c r="BE71" s="6"/>
      <c r="BF71" s="6"/>
    </row>
    <row r="72" spans="1:58" ht="19" customHeight="1">
      <c r="A72" s="23"/>
      <c r="B72" s="446"/>
      <c r="C72" s="446"/>
      <c r="D72" s="446"/>
      <c r="E72" s="446"/>
      <c r="F72" s="446"/>
      <c r="G72" s="446"/>
      <c r="H72" s="446"/>
      <c r="I72" s="446"/>
      <c r="J72" s="446"/>
      <c r="K72" s="446"/>
      <c r="L72" s="211"/>
      <c r="M72" s="211"/>
      <c r="N72" s="211"/>
      <c r="O72" s="445"/>
      <c r="P72" s="23"/>
      <c r="Q72" s="6"/>
      <c r="AG72" s="25"/>
      <c r="AH72" s="25"/>
      <c r="AI72" s="25"/>
      <c r="AJ72" s="25"/>
      <c r="AK72" s="25"/>
      <c r="AL72" s="25"/>
      <c r="AM72" s="25"/>
      <c r="AN72" s="41"/>
      <c r="AO72" s="41"/>
      <c r="AP72" s="341"/>
      <c r="BE72" s="6"/>
      <c r="BF72" s="6"/>
    </row>
    <row r="73" spans="1:58" ht="19" customHeight="1">
      <c r="A73" s="23"/>
      <c r="B73" s="446"/>
      <c r="C73" s="446"/>
      <c r="D73" s="446"/>
      <c r="E73" s="446"/>
      <c r="F73" s="446"/>
      <c r="G73" s="446"/>
      <c r="H73" s="446"/>
      <c r="I73" s="446"/>
      <c r="J73" s="446"/>
      <c r="K73" s="446"/>
      <c r="L73" s="211"/>
      <c r="M73" s="211"/>
      <c r="N73" s="211"/>
      <c r="O73" s="445"/>
      <c r="P73" s="23"/>
      <c r="Q73" s="6"/>
      <c r="AG73" s="25"/>
      <c r="AH73" s="25"/>
      <c r="AI73" s="25"/>
      <c r="AJ73" s="25"/>
      <c r="AK73" s="25"/>
      <c r="AL73" s="25"/>
      <c r="AM73" s="25"/>
      <c r="AN73" s="41"/>
      <c r="AO73" s="41"/>
      <c r="AP73" s="341"/>
      <c r="BE73" s="6"/>
      <c r="BF73" s="6"/>
    </row>
    <row r="74" spans="1:58" ht="19" customHeight="1">
      <c r="A74" s="23"/>
      <c r="B74" s="446"/>
      <c r="C74" s="446"/>
      <c r="D74" s="446"/>
      <c r="E74" s="446"/>
      <c r="F74" s="446"/>
      <c r="G74" s="446"/>
      <c r="H74" s="446"/>
      <c r="I74" s="446"/>
      <c r="J74" s="446"/>
      <c r="K74" s="446"/>
      <c r="L74" s="211"/>
      <c r="M74" s="211"/>
      <c r="N74" s="211"/>
      <c r="O74" s="445"/>
      <c r="P74" s="23"/>
      <c r="Q74" s="6"/>
      <c r="AG74" s="25"/>
      <c r="AH74" s="25"/>
      <c r="AI74" s="25"/>
      <c r="AJ74" s="25"/>
      <c r="AK74" s="25"/>
      <c r="AL74" s="25"/>
      <c r="AM74" s="25"/>
      <c r="AN74" s="41"/>
      <c r="AO74" s="41"/>
      <c r="AP74" s="341"/>
      <c r="BE74" s="6"/>
      <c r="BF74" s="6"/>
    </row>
    <row r="75" spans="1:58" ht="19" customHeight="1">
      <c r="A75" s="23"/>
      <c r="B75" s="446"/>
      <c r="C75" s="446"/>
      <c r="D75" s="446"/>
      <c r="E75" s="446"/>
      <c r="F75" s="446"/>
      <c r="G75" s="446"/>
      <c r="H75" s="446"/>
      <c r="I75" s="446"/>
      <c r="J75" s="446"/>
      <c r="K75" s="446"/>
      <c r="L75" s="446"/>
      <c r="M75" s="446"/>
      <c r="N75" s="446"/>
      <c r="O75" s="446"/>
      <c r="P75" s="23"/>
      <c r="Q75" s="6"/>
      <c r="AG75" s="25"/>
      <c r="AH75" s="25"/>
      <c r="AI75" s="25"/>
      <c r="AJ75" s="25"/>
      <c r="AK75" s="25"/>
      <c r="AL75" s="25"/>
      <c r="AM75" s="25"/>
      <c r="AN75" s="41"/>
      <c r="AO75" s="41"/>
      <c r="AP75" s="341"/>
      <c r="BE75" s="6"/>
      <c r="BF75" s="6"/>
    </row>
    <row r="76" spans="1:58" ht="19" customHeight="1">
      <c r="A76" s="23"/>
      <c r="B76" s="211"/>
      <c r="C76" s="211"/>
      <c r="D76" s="211"/>
      <c r="E76" s="211"/>
      <c r="F76" s="211"/>
      <c r="G76" s="211"/>
      <c r="H76" s="211"/>
      <c r="I76" s="211"/>
      <c r="J76" s="211"/>
      <c r="K76" s="211"/>
      <c r="L76" s="211"/>
      <c r="M76" s="211"/>
      <c r="N76" s="211"/>
      <c r="O76" s="211"/>
      <c r="P76" s="23"/>
      <c r="Q76" s="6"/>
      <c r="AG76" s="25"/>
      <c r="AH76" s="25"/>
      <c r="AI76" s="25"/>
      <c r="AJ76" s="25"/>
      <c r="AK76" s="25"/>
      <c r="AL76" s="25"/>
      <c r="AM76" s="25"/>
      <c r="AN76" s="41"/>
      <c r="AO76" s="41"/>
      <c r="AP76" s="341"/>
      <c r="AQ76" s="359"/>
      <c r="AS76" s="6"/>
      <c r="BE76" s="6"/>
      <c r="BF76" s="6"/>
    </row>
    <row r="77" spans="1:58" ht="19" customHeight="1">
      <c r="A77" s="23"/>
      <c r="B77" s="211"/>
      <c r="C77" s="211"/>
      <c r="D77" s="211"/>
      <c r="E77" s="211"/>
      <c r="F77" s="211"/>
      <c r="G77" s="211"/>
      <c r="H77" s="211"/>
      <c r="I77" s="211"/>
      <c r="J77" s="211"/>
      <c r="K77" s="211"/>
      <c r="L77" s="211"/>
      <c r="M77" s="211"/>
      <c r="N77" s="211"/>
      <c r="O77" s="211"/>
      <c r="P77" s="23"/>
      <c r="Q77" s="6"/>
      <c r="AG77" s="25"/>
      <c r="AH77" s="25"/>
      <c r="AI77" s="25"/>
      <c r="AJ77" s="25"/>
      <c r="AK77" s="25"/>
      <c r="AL77" s="25"/>
      <c r="AM77" s="25"/>
      <c r="AN77" s="41"/>
      <c r="AO77" s="41"/>
      <c r="AP77" s="341"/>
      <c r="AQ77" s="359"/>
      <c r="AS77" s="6"/>
      <c r="BE77" s="6"/>
      <c r="BF77" s="6"/>
    </row>
    <row r="78" spans="1:58" ht="19" customHeight="1">
      <c r="A78" s="23"/>
      <c r="B78" s="551" t="str">
        <f>IF(V7=1,"NO FLOORBEAM, NO SEGMENTAL, NOR POSTING.                    DO NOT INCLUDE THIS PAGE","")</f>
        <v/>
      </c>
      <c r="C78" s="551"/>
      <c r="D78" s="551"/>
      <c r="E78" s="551"/>
      <c r="F78" s="551"/>
      <c r="G78" s="551"/>
      <c r="H78" s="551"/>
      <c r="I78" s="551"/>
      <c r="J78" s="551"/>
      <c r="K78" s="551"/>
      <c r="L78" s="551"/>
      <c r="M78" s="551"/>
      <c r="N78" s="551"/>
      <c r="O78" s="551"/>
      <c r="P78" s="23"/>
      <c r="Q78" s="6"/>
      <c r="AG78" s="25"/>
      <c r="AH78" s="25"/>
      <c r="AI78" s="25"/>
      <c r="AJ78" s="25"/>
      <c r="AK78" s="25"/>
      <c r="AL78" s="25"/>
      <c r="AM78" s="25"/>
      <c r="AN78" s="41"/>
      <c r="AO78" s="41"/>
      <c r="AP78" s="341"/>
      <c r="AQ78" s="359"/>
      <c r="AS78" s="6"/>
      <c r="BE78" s="6"/>
      <c r="BF78" s="6"/>
    </row>
    <row r="79" spans="1:58" ht="19" customHeight="1">
      <c r="A79" s="23"/>
      <c r="B79" s="551"/>
      <c r="C79" s="551"/>
      <c r="D79" s="551"/>
      <c r="E79" s="551"/>
      <c r="F79" s="551"/>
      <c r="G79" s="551"/>
      <c r="H79" s="551"/>
      <c r="I79" s="551"/>
      <c r="J79" s="551"/>
      <c r="K79" s="551"/>
      <c r="L79" s="551"/>
      <c r="M79" s="551"/>
      <c r="N79" s="551"/>
      <c r="O79" s="551"/>
      <c r="P79" s="23"/>
      <c r="Q79" s="6"/>
      <c r="AG79" s="25"/>
      <c r="AH79" s="25"/>
      <c r="AI79" s="25"/>
      <c r="AJ79" s="25"/>
      <c r="AK79" s="25"/>
      <c r="AL79" s="25"/>
      <c r="AM79" s="25"/>
      <c r="AN79" s="41"/>
      <c r="AO79" s="41"/>
      <c r="AP79" s="341"/>
      <c r="AQ79" s="359"/>
      <c r="AS79" s="6"/>
      <c r="BE79" s="6"/>
      <c r="BF79" s="6"/>
    </row>
    <row r="80" spans="1:58" ht="19" customHeight="1">
      <c r="A80" s="23"/>
      <c r="B80" s="551"/>
      <c r="C80" s="551"/>
      <c r="D80" s="551"/>
      <c r="E80" s="551"/>
      <c r="F80" s="551"/>
      <c r="G80" s="551"/>
      <c r="H80" s="551"/>
      <c r="I80" s="551"/>
      <c r="J80" s="551"/>
      <c r="K80" s="551"/>
      <c r="L80" s="551"/>
      <c r="M80" s="551"/>
      <c r="N80" s="551"/>
      <c r="O80" s="551"/>
      <c r="P80" s="23"/>
      <c r="Q80" s="6"/>
      <c r="AG80" s="25"/>
      <c r="AH80" s="25"/>
      <c r="AI80" s="25"/>
      <c r="AJ80" s="25"/>
      <c r="AK80" s="25"/>
      <c r="AL80" s="25"/>
      <c r="AM80" s="25"/>
      <c r="AN80" s="41"/>
      <c r="AO80" s="41"/>
      <c r="AP80" s="341"/>
      <c r="AQ80" s="358"/>
      <c r="BE80" s="6"/>
      <c r="BF80" s="6"/>
    </row>
    <row r="81" spans="1:58" ht="10" customHeight="1">
      <c r="A81" s="23"/>
      <c r="B81" s="362" t="str">
        <f>B40</f>
        <v xml:space="preserve">This 10-22-2020 summary follows the FDOT Bridge Load Rating Manual (BLRM), and the FDOT BMS Coding Guide. </v>
      </c>
      <c r="C81" s="363"/>
      <c r="D81" s="363"/>
      <c r="E81" s="363"/>
      <c r="F81" s="363"/>
      <c r="G81" s="363"/>
      <c r="H81" s="363"/>
      <c r="I81" s="363"/>
      <c r="J81" s="363"/>
      <c r="K81" s="363"/>
      <c r="L81" s="525" t="str">
        <f>HYPERLINK("http://www.fdot.gov/maintenance/LoadRating.shtm","fdot.gov/maintenance/LoadRating.shtm")</f>
        <v>fdot.gov/maintenance/LoadRating.shtm</v>
      </c>
      <c r="M81" s="525"/>
      <c r="N81" s="525"/>
      <c r="O81" s="525"/>
      <c r="P81" s="23"/>
      <c r="Q81" s="6"/>
      <c r="S81" s="25"/>
      <c r="T81" s="25"/>
      <c r="U81" s="25"/>
      <c r="V81" s="25"/>
      <c r="W81" s="25"/>
      <c r="X81" s="25"/>
      <c r="Y81" s="25"/>
      <c r="Z81" s="25"/>
      <c r="AA81" s="25"/>
      <c r="AB81" s="25"/>
      <c r="AC81" s="25"/>
      <c r="AD81" s="25"/>
      <c r="AE81" s="25"/>
      <c r="AF81" s="25"/>
      <c r="AG81" s="25"/>
      <c r="AH81" s="25"/>
      <c r="AI81" s="25"/>
      <c r="AJ81" s="25"/>
      <c r="AK81" s="25"/>
      <c r="AL81" s="25"/>
      <c r="AM81" s="25"/>
      <c r="AN81" s="41"/>
      <c r="AO81" s="41"/>
      <c r="AP81" s="341"/>
      <c r="AQ81" s="359"/>
      <c r="BE81" s="6"/>
      <c r="BF81" s="6"/>
    </row>
    <row r="82" spans="1:58" ht="10" customHeight="1">
      <c r="A82" s="23"/>
      <c r="B82" s="526" t="str">
        <f>B41</f>
        <v>*Recommended SU Posting levels for Florida SU trucks adequately restricts AASHTO SU trucks; see BLRM Chapter 7.</v>
      </c>
      <c r="C82" s="526"/>
      <c r="D82" s="526"/>
      <c r="E82" s="526"/>
      <c r="F82" s="526"/>
      <c r="G82" s="526"/>
      <c r="H82" s="526"/>
      <c r="I82" s="526"/>
      <c r="J82" s="526"/>
      <c r="K82" s="526"/>
      <c r="L82" s="525"/>
      <c r="M82" s="525"/>
      <c r="N82" s="525"/>
      <c r="O82" s="525"/>
      <c r="P82" s="23"/>
      <c r="Q82" s="6"/>
      <c r="S82" s="25"/>
      <c r="T82" s="25"/>
      <c r="U82" s="25"/>
      <c r="V82" s="25"/>
      <c r="W82" s="25"/>
      <c r="X82" s="25"/>
      <c r="Y82" s="25"/>
      <c r="Z82" s="25"/>
      <c r="AA82" s="25"/>
      <c r="AB82" s="25"/>
      <c r="AC82" s="25"/>
      <c r="AD82" s="25"/>
      <c r="AE82" s="25"/>
      <c r="AF82" s="25"/>
      <c r="AG82" s="25"/>
      <c r="AH82" s="25"/>
      <c r="AI82" s="25"/>
      <c r="AJ82" s="25"/>
      <c r="AK82" s="25"/>
      <c r="AL82" s="25"/>
      <c r="AM82" s="25"/>
      <c r="AN82" s="41"/>
      <c r="AO82" s="41"/>
      <c r="AP82" s="341"/>
      <c r="AQ82" s="344"/>
      <c r="BE82" s="6"/>
      <c r="BF82" s="6"/>
    </row>
    <row r="83" spans="1:58" ht="20.149999999999999" customHeight="1">
      <c r="B83" s="6"/>
      <c r="C83" s="6"/>
      <c r="D83" s="6"/>
      <c r="E83" s="6"/>
      <c r="F83" s="6"/>
      <c r="G83" s="6"/>
      <c r="H83" s="6"/>
      <c r="I83" s="6"/>
      <c r="J83" s="6"/>
      <c r="K83" s="6"/>
      <c r="L83" s="6"/>
      <c r="M83" s="6"/>
      <c r="N83" s="6"/>
      <c r="O83" s="6"/>
      <c r="P83" s="6"/>
      <c r="Q83" s="6"/>
      <c r="S83" s="25"/>
      <c r="T83" s="25"/>
      <c r="U83" s="25"/>
      <c r="V83" s="25"/>
      <c r="W83" s="25"/>
      <c r="X83" s="25"/>
      <c r="Y83" s="25"/>
      <c r="Z83" s="25"/>
      <c r="AA83" s="25"/>
      <c r="AB83" s="25"/>
      <c r="AC83" s="25"/>
      <c r="AD83" s="25"/>
      <c r="AE83" s="25"/>
      <c r="AF83" s="25"/>
      <c r="AG83" s="25"/>
      <c r="AH83" s="25"/>
      <c r="AI83" s="25"/>
      <c r="AJ83" s="25"/>
      <c r="AK83" s="25"/>
      <c r="AL83" s="25"/>
      <c r="AM83" s="25"/>
      <c r="AN83" s="41"/>
      <c r="AO83" s="41"/>
      <c r="AP83" s="341"/>
      <c r="AQ83" s="359"/>
      <c r="BE83" s="6"/>
      <c r="BF83" s="6"/>
    </row>
    <row r="84" spans="1:58" ht="20.149999999999999" customHeight="1">
      <c r="B84" s="6"/>
      <c r="C84" s="6"/>
      <c r="D84" s="6"/>
      <c r="E84" s="6"/>
      <c r="F84" s="6"/>
      <c r="G84" s="6"/>
      <c r="H84" s="6"/>
      <c r="I84" s="6"/>
      <c r="J84" s="6"/>
      <c r="K84" s="6"/>
      <c r="L84" s="6"/>
      <c r="M84" s="6"/>
      <c r="N84" s="6"/>
      <c r="O84" s="6"/>
      <c r="P84" s="6"/>
      <c r="Q84" s="6"/>
      <c r="S84" s="25"/>
      <c r="T84" s="25"/>
      <c r="U84" s="25"/>
      <c r="V84" s="25"/>
      <c r="W84" s="25"/>
      <c r="X84" s="25"/>
      <c r="Y84" s="25"/>
      <c r="Z84" s="25"/>
      <c r="AA84" s="25"/>
      <c r="AB84" s="25"/>
      <c r="AC84" s="25"/>
      <c r="AD84" s="25"/>
      <c r="AE84" s="25"/>
      <c r="AF84" s="25"/>
      <c r="AG84" s="25"/>
      <c r="AH84" s="25"/>
      <c r="AI84" s="25"/>
      <c r="AJ84" s="25"/>
      <c r="AK84" s="25"/>
      <c r="AL84" s="25"/>
      <c r="AM84" s="25"/>
      <c r="AN84" s="41"/>
      <c r="AO84" s="41"/>
      <c r="AP84" s="341"/>
      <c r="AQ84" s="359"/>
      <c r="BE84" s="6"/>
      <c r="BF84" s="6"/>
    </row>
    <row r="85" spans="1:58" ht="20.149999999999999" customHeight="1">
      <c r="B85" s="6"/>
      <c r="C85" s="6"/>
      <c r="D85" s="6"/>
      <c r="E85" s="6"/>
      <c r="F85" s="6"/>
      <c r="G85" s="6"/>
      <c r="H85" s="6"/>
      <c r="I85" s="6"/>
      <c r="J85" s="6"/>
      <c r="K85" s="6"/>
      <c r="L85" s="6"/>
      <c r="M85" s="6"/>
      <c r="N85" s="6"/>
      <c r="O85" s="6"/>
      <c r="P85" s="6"/>
      <c r="Q85" s="6"/>
      <c r="S85" s="25"/>
      <c r="T85" s="25"/>
      <c r="U85" s="25"/>
      <c r="V85" s="25"/>
      <c r="W85" s="25"/>
      <c r="X85" s="25"/>
      <c r="Y85" s="25"/>
      <c r="Z85" s="25"/>
      <c r="AA85" s="25"/>
      <c r="AB85" s="25"/>
      <c r="AC85" s="25"/>
      <c r="AD85" s="25"/>
      <c r="AE85" s="25"/>
      <c r="AF85" s="25"/>
      <c r="AG85" s="25"/>
      <c r="AH85" s="25"/>
      <c r="AI85" s="25"/>
      <c r="AJ85" s="25"/>
      <c r="AK85" s="25"/>
      <c r="AL85" s="25"/>
      <c r="AM85" s="25"/>
      <c r="AN85" s="41"/>
      <c r="AO85" s="41"/>
      <c r="AP85" s="341"/>
      <c r="AQ85" s="358"/>
      <c r="BE85" s="6"/>
      <c r="BF85" s="6"/>
    </row>
    <row r="86" spans="1:58" ht="20.149999999999999" customHeight="1">
      <c r="B86" s="6"/>
      <c r="C86" s="6"/>
      <c r="D86" s="6"/>
      <c r="E86" s="6"/>
      <c r="F86" s="6"/>
      <c r="G86" s="6"/>
      <c r="H86" s="6"/>
      <c r="I86" s="6"/>
      <c r="J86" s="6"/>
      <c r="K86" s="6"/>
      <c r="L86" s="6"/>
      <c r="M86" s="6"/>
      <c r="N86" s="6"/>
      <c r="O86" s="6"/>
      <c r="P86" s="6"/>
      <c r="Q86" s="6"/>
      <c r="S86" s="25"/>
      <c r="T86" s="25"/>
      <c r="U86" s="25"/>
      <c r="V86" s="25"/>
      <c r="W86" s="25"/>
      <c r="X86" s="25"/>
      <c r="Y86" s="25"/>
      <c r="Z86" s="25"/>
      <c r="AA86" s="25"/>
      <c r="AB86" s="25"/>
      <c r="AC86" s="25"/>
      <c r="AD86" s="25"/>
      <c r="AE86" s="25"/>
      <c r="AF86" s="25"/>
      <c r="AG86" s="25"/>
      <c r="AH86" s="25"/>
      <c r="AI86" s="25"/>
      <c r="AJ86" s="25"/>
      <c r="AK86" s="25"/>
      <c r="AL86" s="25"/>
      <c r="AM86" s="25"/>
      <c r="AN86" s="41"/>
      <c r="AO86" s="41"/>
      <c r="AP86" s="341"/>
      <c r="AQ86" s="359"/>
      <c r="BE86" s="6"/>
      <c r="BF86" s="6"/>
    </row>
    <row r="87" spans="1:58" ht="20.149999999999999" customHeight="1">
      <c r="B87" s="6"/>
      <c r="C87" s="6"/>
      <c r="D87" s="6"/>
      <c r="E87" s="6"/>
      <c r="F87" s="6"/>
      <c r="G87" s="6"/>
      <c r="H87" s="6"/>
      <c r="I87" s="6"/>
      <c r="J87" s="6"/>
      <c r="K87" s="6"/>
      <c r="L87" s="6"/>
      <c r="M87" s="6"/>
      <c r="N87" s="6"/>
      <c r="O87" s="6"/>
      <c r="P87" s="6"/>
      <c r="Q87" s="6"/>
      <c r="S87" s="25"/>
      <c r="T87" s="25"/>
      <c r="U87" s="25"/>
      <c r="V87" s="25"/>
      <c r="W87" s="25"/>
      <c r="X87" s="25"/>
      <c r="Y87" s="25"/>
      <c r="Z87" s="25"/>
      <c r="AA87" s="25"/>
      <c r="AB87" s="25"/>
      <c r="AC87" s="25"/>
      <c r="AD87" s="25"/>
      <c r="AE87" s="25"/>
      <c r="AF87" s="25"/>
      <c r="AG87" s="25"/>
      <c r="AH87" s="25"/>
      <c r="AI87" s="25"/>
      <c r="AJ87" s="25"/>
      <c r="AK87" s="25"/>
      <c r="AL87" s="25"/>
      <c r="AM87" s="25"/>
      <c r="AN87" s="41"/>
      <c r="AO87" s="41"/>
      <c r="AP87" s="341"/>
      <c r="AQ87" s="356"/>
    </row>
    <row r="88" spans="1:58" ht="20.149999999999999" customHeight="1">
      <c r="B88" s="6"/>
      <c r="C88" s="6"/>
      <c r="D88" s="6"/>
      <c r="E88" s="6"/>
      <c r="F88" s="6"/>
      <c r="G88" s="6"/>
      <c r="H88" s="6"/>
      <c r="I88" s="6"/>
      <c r="J88" s="6"/>
      <c r="K88" s="6"/>
      <c r="L88" s="6"/>
      <c r="M88" s="6"/>
      <c r="N88" s="361"/>
      <c r="O88" s="6"/>
      <c r="P88" s="6"/>
      <c r="Q88" s="6"/>
      <c r="R88" s="198"/>
      <c r="S88" s="228"/>
      <c r="T88" s="228"/>
      <c r="U88" s="228"/>
      <c r="V88" s="228"/>
      <c r="W88" s="228"/>
      <c r="X88" s="228"/>
      <c r="Y88" s="228"/>
      <c r="Z88" s="228"/>
      <c r="AA88" s="228"/>
      <c r="AB88" s="228"/>
      <c r="AC88" s="228"/>
      <c r="AD88" s="228"/>
      <c r="AE88" s="228"/>
      <c r="AF88" s="228"/>
      <c r="AG88" s="228"/>
      <c r="AH88" s="228"/>
      <c r="AI88" s="228"/>
      <c r="AJ88" s="228"/>
      <c r="AK88" s="228"/>
      <c r="AL88" s="228"/>
      <c r="AM88" s="228"/>
      <c r="AN88" s="41"/>
      <c r="AO88" s="41"/>
      <c r="AP88" s="341"/>
      <c r="AQ88" s="359"/>
    </row>
    <row r="89" spans="1:58" ht="20.149999999999999" customHeight="1">
      <c r="B89" s="6"/>
      <c r="C89" s="6"/>
      <c r="D89" s="6"/>
      <c r="E89" s="6"/>
      <c r="F89" s="6"/>
      <c r="G89" s="6"/>
      <c r="H89" s="6"/>
      <c r="I89" s="6"/>
      <c r="J89" s="6"/>
      <c r="K89" s="6"/>
      <c r="L89" s="6"/>
      <c r="M89" s="6"/>
      <c r="N89" s="6"/>
      <c r="O89" s="6"/>
      <c r="P89" s="6"/>
      <c r="Q89" s="6"/>
      <c r="R89" s="27"/>
      <c r="S89" s="41"/>
      <c r="T89" s="41"/>
      <c r="U89" s="41"/>
      <c r="V89" s="41"/>
      <c r="W89" s="41"/>
      <c r="X89" s="41"/>
      <c r="Y89" s="41"/>
      <c r="Z89" s="41"/>
      <c r="AA89" s="41"/>
      <c r="AB89" s="41"/>
      <c r="AC89" s="41"/>
      <c r="AD89" s="41"/>
      <c r="AE89" s="41"/>
      <c r="AF89" s="41"/>
      <c r="AG89" s="41"/>
      <c r="AH89" s="41"/>
      <c r="AI89" s="41"/>
      <c r="AJ89" s="41"/>
      <c r="AK89" s="41"/>
      <c r="AL89" s="41"/>
      <c r="AM89" s="41"/>
      <c r="AN89" s="41"/>
      <c r="AO89" s="41"/>
      <c r="AP89" s="341"/>
      <c r="AQ89" s="359"/>
    </row>
    <row r="90" spans="1:58" ht="20.149999999999999" customHeight="1">
      <c r="B90" s="6"/>
      <c r="C90" s="6"/>
      <c r="D90" s="6"/>
      <c r="E90" s="6"/>
      <c r="F90" s="6"/>
      <c r="G90" s="6"/>
      <c r="H90" s="6"/>
      <c r="I90" s="6"/>
      <c r="J90" s="6"/>
      <c r="K90" s="6"/>
      <c r="L90" s="6"/>
      <c r="M90" s="6"/>
      <c r="N90" s="6"/>
      <c r="O90" s="6"/>
      <c r="P90" s="6"/>
      <c r="Q90" s="6"/>
      <c r="R90" s="27"/>
      <c r="S90" s="41"/>
      <c r="T90" s="41"/>
      <c r="U90" s="41"/>
      <c r="V90" s="41"/>
      <c r="W90" s="41"/>
      <c r="X90" s="41"/>
      <c r="Y90" s="41"/>
      <c r="Z90" s="41"/>
      <c r="AA90" s="41"/>
      <c r="AB90" s="41"/>
      <c r="AC90" s="41"/>
      <c r="AD90" s="41"/>
      <c r="AE90" s="41"/>
      <c r="AF90" s="41"/>
      <c r="AG90" s="41"/>
      <c r="AH90" s="41"/>
      <c r="AI90" s="41"/>
      <c r="AJ90" s="41"/>
      <c r="AK90" s="41"/>
      <c r="AL90" s="41"/>
      <c r="AM90" s="41"/>
      <c r="AN90" s="41"/>
      <c r="AO90" s="41"/>
      <c r="AP90" s="341"/>
      <c r="AQ90" s="358"/>
      <c r="BE90" s="35"/>
      <c r="BF90" s="35"/>
    </row>
    <row r="91" spans="1:58" ht="20.149999999999999" customHeight="1">
      <c r="B91" s="6"/>
      <c r="C91" s="6"/>
      <c r="D91" s="6"/>
      <c r="E91" s="6"/>
      <c r="F91" s="6"/>
      <c r="G91" s="6"/>
      <c r="H91" s="6"/>
      <c r="I91" s="6"/>
      <c r="J91" s="6"/>
      <c r="K91" s="6"/>
      <c r="L91" s="6"/>
      <c r="M91" s="6"/>
      <c r="N91" s="6"/>
      <c r="O91" s="6"/>
      <c r="P91" s="6"/>
      <c r="Q91" s="6"/>
      <c r="R91" s="27"/>
      <c r="S91" s="41"/>
      <c r="T91" s="41"/>
      <c r="U91" s="41"/>
      <c r="V91" s="41"/>
      <c r="W91" s="41"/>
      <c r="X91" s="41"/>
      <c r="Y91" s="41"/>
      <c r="Z91" s="41"/>
      <c r="AA91" s="41"/>
      <c r="AB91" s="41"/>
      <c r="AC91" s="41"/>
      <c r="AD91" s="41"/>
      <c r="AE91" s="41"/>
      <c r="AF91" s="41"/>
      <c r="AG91" s="41"/>
      <c r="AH91" s="41"/>
      <c r="AI91" s="41"/>
      <c r="AJ91" s="41"/>
      <c r="AK91" s="41"/>
      <c r="AL91" s="41"/>
      <c r="AM91" s="41"/>
      <c r="AN91" s="41"/>
      <c r="AO91" s="41"/>
      <c r="AP91" s="341"/>
      <c r="AQ91" s="359"/>
      <c r="BE91" s="36"/>
      <c r="BF91" s="36"/>
    </row>
    <row r="92" spans="1:58" ht="20.149999999999999" customHeight="1">
      <c r="B92" s="6"/>
      <c r="C92" s="6"/>
      <c r="D92" s="6"/>
      <c r="E92" s="6"/>
      <c r="F92" s="6"/>
      <c r="G92" s="6"/>
      <c r="H92" s="6"/>
      <c r="I92" s="6"/>
      <c r="J92" s="6"/>
      <c r="K92" s="6"/>
      <c r="L92" s="6"/>
      <c r="M92" s="6"/>
      <c r="N92" s="6"/>
      <c r="O92" s="6"/>
      <c r="P92" s="6"/>
      <c r="Q92" s="6"/>
      <c r="BE92" s="36"/>
      <c r="BF92" s="36"/>
    </row>
    <row r="93" spans="1:58" ht="20.149999999999999" customHeight="1">
      <c r="B93" s="6"/>
      <c r="C93" s="6"/>
      <c r="D93" s="6"/>
      <c r="E93" s="6"/>
      <c r="F93" s="6"/>
      <c r="G93" s="6"/>
      <c r="H93" s="6"/>
      <c r="I93" s="6"/>
      <c r="J93" s="6"/>
      <c r="K93" s="6"/>
      <c r="L93" s="6"/>
      <c r="M93" s="6"/>
      <c r="N93" s="6"/>
      <c r="O93" s="6"/>
      <c r="P93" s="6"/>
      <c r="Q93" s="6"/>
      <c r="BE93" s="36"/>
      <c r="BF93" s="36"/>
    </row>
    <row r="94" spans="1:58" ht="20.149999999999999" customHeight="1">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R94" s="6"/>
      <c r="AS94" s="6"/>
      <c r="AT94" s="6"/>
      <c r="AU94" s="6"/>
      <c r="AV94" s="6"/>
      <c r="AW94" s="6"/>
      <c r="AX94" s="6"/>
      <c r="AY94" s="6"/>
      <c r="AZ94" s="6"/>
      <c r="BA94" s="6"/>
      <c r="BB94" s="6"/>
      <c r="BC94" s="6"/>
      <c r="BD94" s="6"/>
      <c r="BE94" s="36"/>
      <c r="BF94" s="36"/>
    </row>
    <row r="95" spans="1:58" ht="20.149999999999999" customHeight="1">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R95" s="6"/>
      <c r="AS95" s="6"/>
      <c r="AT95" s="6"/>
      <c r="AU95" s="6"/>
      <c r="AV95" s="6"/>
      <c r="AW95" s="6"/>
      <c r="AX95" s="6"/>
      <c r="AY95" s="6"/>
      <c r="AZ95" s="6"/>
      <c r="BA95" s="6"/>
      <c r="BB95" s="6"/>
      <c r="BC95" s="6"/>
      <c r="BD95" s="6"/>
      <c r="BE95" s="36"/>
      <c r="BF95" s="36"/>
    </row>
    <row r="96" spans="1:58" ht="20.149999999999999" customHeight="1">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R96" s="6"/>
      <c r="AS96" s="6"/>
      <c r="AT96" s="6"/>
      <c r="AU96" s="6"/>
      <c r="AV96" s="6"/>
      <c r="AW96" s="6"/>
      <c r="AX96" s="6"/>
      <c r="AY96" s="6"/>
      <c r="AZ96" s="6"/>
      <c r="BA96" s="6"/>
      <c r="BB96" s="6"/>
      <c r="BC96" s="6"/>
      <c r="BD96" s="6"/>
      <c r="BE96" s="36"/>
      <c r="BF96" s="36"/>
    </row>
    <row r="97" spans="2:58" ht="20.149999999999999" customHeight="1">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356"/>
      <c r="AR97" s="6"/>
      <c r="AS97" s="6"/>
      <c r="AT97" s="6"/>
      <c r="AU97" s="6"/>
      <c r="AV97" s="6"/>
      <c r="AW97" s="6"/>
      <c r="AX97" s="6"/>
      <c r="AY97" s="6"/>
      <c r="AZ97" s="6"/>
      <c r="BA97" s="6"/>
      <c r="BB97" s="6"/>
      <c r="BC97" s="6"/>
      <c r="BD97" s="6"/>
      <c r="BE97" s="36"/>
      <c r="BF97" s="36"/>
    </row>
    <row r="98" spans="2:58" ht="20.149999999999999" customHeight="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356"/>
      <c r="AR98" s="6"/>
      <c r="AS98" s="6"/>
      <c r="AT98" s="6"/>
      <c r="AU98" s="6"/>
      <c r="AV98" s="6"/>
      <c r="AW98" s="6"/>
      <c r="AX98" s="6"/>
      <c r="AY98" s="6"/>
      <c r="AZ98" s="6"/>
      <c r="BA98" s="6"/>
      <c r="BB98" s="6"/>
      <c r="BC98" s="6"/>
      <c r="BD98" s="6"/>
      <c r="BE98" s="36"/>
      <c r="BF98" s="36"/>
    </row>
    <row r="99" spans="2:58" ht="20.149999999999999" customHeight="1">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356"/>
      <c r="AR99" s="6"/>
      <c r="AS99" s="6"/>
      <c r="AT99" s="6"/>
      <c r="AU99" s="6"/>
      <c r="AV99" s="6"/>
      <c r="AW99" s="6"/>
      <c r="AX99" s="6"/>
      <c r="AY99" s="6"/>
      <c r="AZ99" s="6"/>
      <c r="BA99" s="6"/>
      <c r="BB99" s="6"/>
      <c r="BC99" s="6"/>
      <c r="BD99" s="6"/>
      <c r="BE99" s="36"/>
      <c r="BF99" s="36"/>
    </row>
    <row r="100" spans="2:58" ht="20.149999999999999" customHeight="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356"/>
      <c r="AR100" s="6"/>
      <c r="AS100" s="6"/>
      <c r="AT100" s="6"/>
      <c r="AU100" s="6"/>
      <c r="AV100" s="6"/>
      <c r="AW100" s="6"/>
      <c r="AX100" s="6"/>
      <c r="AY100" s="6"/>
      <c r="AZ100" s="6"/>
      <c r="BA100" s="6"/>
      <c r="BB100" s="6"/>
      <c r="BC100" s="6"/>
      <c r="BD100" s="6"/>
      <c r="BE100" s="36"/>
      <c r="BF100" s="36"/>
    </row>
    <row r="101" spans="2:58" ht="20.149999999999999" customHeight="1">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356"/>
      <c r="AR101" s="6"/>
      <c r="AS101" s="6"/>
      <c r="AT101" s="6"/>
      <c r="AU101" s="6"/>
      <c r="AV101" s="6"/>
      <c r="AW101" s="6"/>
      <c r="AX101" s="6"/>
      <c r="AY101" s="6"/>
      <c r="AZ101" s="6"/>
      <c r="BA101" s="6"/>
      <c r="BB101" s="6"/>
      <c r="BC101" s="6"/>
      <c r="BD101" s="6"/>
      <c r="BE101" s="36"/>
      <c r="BF101" s="36"/>
    </row>
    <row r="102" spans="2:58" ht="20.149999999999999" customHeight="1">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356"/>
      <c r="AR102" s="6"/>
      <c r="AS102" s="6"/>
      <c r="AT102" s="6"/>
      <c r="AU102" s="6"/>
      <c r="AV102" s="6"/>
      <c r="AW102" s="6"/>
      <c r="AX102" s="6"/>
      <c r="AY102" s="6"/>
      <c r="AZ102" s="6"/>
      <c r="BA102" s="6"/>
      <c r="BB102" s="6"/>
      <c r="BC102" s="6"/>
      <c r="BD102" s="6"/>
      <c r="BE102" s="36"/>
      <c r="BF102" s="36"/>
    </row>
    <row r="103" spans="2:58" ht="20.149999999999999" customHeight="1">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356"/>
      <c r="AR103" s="6"/>
      <c r="AS103" s="6"/>
      <c r="AT103" s="6"/>
      <c r="AU103" s="6"/>
      <c r="AV103" s="6"/>
      <c r="AW103" s="6"/>
      <c r="AX103" s="6"/>
      <c r="AY103" s="6"/>
      <c r="AZ103" s="6"/>
      <c r="BA103" s="6"/>
      <c r="BB103" s="6"/>
      <c r="BC103" s="6"/>
      <c r="BD103" s="6"/>
      <c r="BE103" s="23"/>
      <c r="BF103" s="23"/>
    </row>
    <row r="104" spans="2:58" ht="20.149999999999999"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23"/>
      <c r="BF104" s="23"/>
    </row>
    <row r="105" spans="2:58" ht="20.149999999999999"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23"/>
      <c r="BF105" s="23"/>
    </row>
    <row r="106" spans="2:58" ht="20.149999999999999"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23"/>
      <c r="BF106" s="23"/>
    </row>
    <row r="107" spans="2:58" ht="20.149999999999999" customHeight="1">
      <c r="B107" s="39"/>
      <c r="C107" s="39"/>
      <c r="D107" s="39"/>
      <c r="E107" s="39"/>
      <c r="F107" s="39"/>
      <c r="G107" s="39"/>
      <c r="H107" s="39"/>
      <c r="I107" s="39"/>
      <c r="J107" s="39"/>
      <c r="K107" s="39"/>
      <c r="L107" s="39"/>
      <c r="M107" s="39"/>
      <c r="N107" s="39"/>
      <c r="O107" s="39"/>
      <c r="P107" s="39"/>
      <c r="Q107" s="39"/>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23"/>
      <c r="BF107" s="23"/>
    </row>
    <row r="108" spans="2:58" ht="20.149999999999999" customHeight="1">
      <c r="B108" s="39"/>
      <c r="C108" s="39"/>
      <c r="D108" s="39"/>
      <c r="E108" s="39"/>
      <c r="F108" s="39"/>
      <c r="G108" s="39"/>
      <c r="H108" s="39"/>
      <c r="I108" s="39"/>
      <c r="J108" s="39"/>
      <c r="K108" s="39"/>
      <c r="L108" s="39"/>
      <c r="M108" s="39"/>
      <c r="N108" s="39"/>
      <c r="O108" s="39"/>
      <c r="P108" s="39"/>
      <c r="Q108" s="39"/>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23"/>
      <c r="BF108" s="23"/>
    </row>
    <row r="109" spans="2:58" ht="20.149999999999999" customHeight="1">
      <c r="B109" s="39"/>
      <c r="C109" s="39"/>
      <c r="D109" s="39"/>
      <c r="E109" s="39"/>
      <c r="F109" s="39"/>
      <c r="G109" s="39"/>
      <c r="H109" s="39"/>
      <c r="I109" s="39"/>
      <c r="J109" s="39"/>
      <c r="K109" s="39"/>
      <c r="L109" s="39"/>
      <c r="M109" s="39"/>
      <c r="N109" s="39"/>
      <c r="O109" s="39"/>
      <c r="P109" s="39"/>
      <c r="Q109" s="39"/>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23"/>
      <c r="BF109" s="23"/>
    </row>
    <row r="110" spans="2:58" ht="20.149999999999999" customHeight="1">
      <c r="B110" s="39"/>
      <c r="C110" s="39"/>
      <c r="D110" s="39"/>
      <c r="E110" s="39"/>
      <c r="F110" s="39"/>
      <c r="G110" s="39"/>
      <c r="H110" s="39"/>
      <c r="I110" s="39"/>
      <c r="J110" s="39"/>
      <c r="K110" s="39"/>
      <c r="L110" s="39"/>
      <c r="M110" s="39"/>
      <c r="N110" s="39"/>
      <c r="O110" s="39"/>
      <c r="P110" s="39"/>
      <c r="Q110" s="39"/>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23"/>
      <c r="BF110" s="23"/>
    </row>
    <row r="111" spans="2:58" ht="20.149999999999999" customHeight="1">
      <c r="B111" s="39"/>
      <c r="C111" s="39"/>
      <c r="D111" s="39"/>
      <c r="E111" s="39"/>
      <c r="F111" s="39"/>
      <c r="G111" s="39"/>
      <c r="H111" s="39"/>
      <c r="I111" s="39"/>
      <c r="J111" s="39"/>
      <c r="K111" s="39"/>
      <c r="L111" s="39"/>
      <c r="M111" s="39"/>
      <c r="N111" s="39"/>
      <c r="O111" s="39"/>
      <c r="P111" s="39"/>
      <c r="Q111" s="39"/>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23"/>
      <c r="BF111" s="23"/>
    </row>
    <row r="112" spans="2:58" ht="20.149999999999999" customHeight="1">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23"/>
      <c r="BF112" s="23"/>
    </row>
    <row r="113" spans="2:1033" ht="20.149999999999999" customHeight="1">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23"/>
      <c r="BF113" s="23"/>
    </row>
    <row r="114" spans="2:1033" ht="20.149999999999999" customHeight="1">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row>
    <row r="115" spans="2:1033" ht="20.149999999999999" customHeight="1">
      <c r="B115" s="1"/>
      <c r="C115" s="1"/>
      <c r="D115" s="1"/>
      <c r="E115" s="1"/>
      <c r="F115" s="1"/>
      <c r="G115" s="1"/>
      <c r="H115" s="1"/>
      <c r="I115" s="1"/>
      <c r="J115" s="1"/>
      <c r="K115" s="1"/>
      <c r="L115" s="1"/>
      <c r="M115" s="1"/>
      <c r="N115" s="1"/>
      <c r="O115" s="1"/>
      <c r="P115" s="1"/>
      <c r="Q115" s="1"/>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row>
    <row r="116" spans="2:1033" ht="20.149999999999999" customHeight="1">
      <c r="B116" s="1"/>
      <c r="C116" s="1"/>
      <c r="D116" s="1"/>
      <c r="E116" s="1"/>
      <c r="F116" s="1"/>
      <c r="G116" s="1"/>
      <c r="H116" s="1"/>
      <c r="I116" s="1"/>
      <c r="J116" s="1"/>
      <c r="K116" s="1"/>
      <c r="L116" s="1"/>
      <c r="M116" s="1"/>
      <c r="N116" s="1"/>
      <c r="O116" s="1"/>
      <c r="P116" s="1"/>
      <c r="Q116" s="1"/>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27"/>
      <c r="BF116" s="27"/>
    </row>
    <row r="117" spans="2:1033" ht="20.149999999999999" customHeight="1">
      <c r="B117" s="1"/>
      <c r="C117" s="7"/>
      <c r="D117" s="7"/>
      <c r="E117" s="7"/>
      <c r="F117" s="7"/>
      <c r="G117" s="7"/>
      <c r="H117" s="7"/>
      <c r="I117" s="7"/>
      <c r="J117" s="7"/>
      <c r="K117" s="7"/>
      <c r="L117" s="7"/>
      <c r="M117" s="7"/>
      <c r="N117" s="7"/>
      <c r="O117" s="7"/>
      <c r="P117" s="7"/>
      <c r="Q117" s="7"/>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27"/>
      <c r="BF117" s="27"/>
      <c r="BG117" s="23"/>
      <c r="BH117" s="23"/>
      <c r="BI117" s="23"/>
      <c r="BJ117" s="23"/>
      <c r="BK117" s="23"/>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c r="ALN117" s="6"/>
      <c r="ALO117" s="6"/>
      <c r="ALP117" s="6"/>
      <c r="ALQ117" s="6"/>
      <c r="ALR117" s="6"/>
      <c r="ALS117" s="6"/>
      <c r="ALT117" s="6"/>
      <c r="ALU117" s="6"/>
      <c r="ALV117" s="6"/>
      <c r="ALW117" s="6"/>
      <c r="ALX117" s="6"/>
      <c r="ALY117" s="6"/>
      <c r="ALZ117" s="6"/>
      <c r="AMA117" s="6"/>
      <c r="AMB117" s="6"/>
      <c r="AMC117" s="6"/>
      <c r="AMD117" s="6"/>
      <c r="AME117" s="6"/>
      <c r="AMF117" s="6"/>
      <c r="AMG117" s="6"/>
      <c r="AMH117" s="6"/>
      <c r="AMI117" s="6"/>
      <c r="AMJ117" s="6"/>
      <c r="AMK117" s="6"/>
      <c r="AML117" s="6"/>
      <c r="AMM117" s="6"/>
      <c r="AMN117" s="6"/>
      <c r="AMO117" s="6"/>
      <c r="AMP117" s="6"/>
      <c r="AMQ117" s="6"/>
      <c r="AMR117" s="6"/>
      <c r="AMS117" s="6"/>
    </row>
    <row r="118" spans="2:1033" ht="20.149999999999999" customHeight="1">
      <c r="B118" s="1"/>
      <c r="C118" s="30"/>
      <c r="D118" s="30"/>
      <c r="E118" s="30"/>
      <c r="F118" s="30"/>
      <c r="G118" s="30"/>
      <c r="H118" s="30"/>
      <c r="I118" s="30"/>
      <c r="J118" s="30"/>
      <c r="K118" s="30"/>
      <c r="L118" s="30"/>
      <c r="M118" s="30"/>
      <c r="N118" s="30"/>
      <c r="O118" s="30"/>
      <c r="P118" s="30"/>
      <c r="Q118" s="30"/>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27"/>
      <c r="BF118" s="27"/>
      <c r="BG118" s="23"/>
      <c r="BH118" s="23"/>
      <c r="BI118" s="23"/>
      <c r="BJ118" s="23"/>
      <c r="BK118" s="23"/>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c r="ALN118" s="6"/>
      <c r="ALO118" s="6"/>
      <c r="ALP118" s="6"/>
      <c r="ALQ118" s="6"/>
      <c r="ALR118" s="6"/>
      <c r="ALS118" s="6"/>
      <c r="ALT118" s="6"/>
      <c r="ALU118" s="6"/>
      <c r="ALV118" s="6"/>
      <c r="ALW118" s="6"/>
      <c r="ALX118" s="6"/>
      <c r="ALY118" s="6"/>
      <c r="ALZ118" s="6"/>
      <c r="AMA118" s="6"/>
      <c r="AMB118" s="6"/>
      <c r="AMC118" s="6"/>
      <c r="AMD118" s="6"/>
      <c r="AME118" s="6"/>
      <c r="AMF118" s="6"/>
      <c r="AMG118" s="6"/>
      <c r="AMH118" s="6"/>
      <c r="AMI118" s="6"/>
      <c r="AMJ118" s="6"/>
      <c r="AMK118" s="6"/>
      <c r="AML118" s="6"/>
      <c r="AMM118" s="6"/>
      <c r="AMN118" s="6"/>
      <c r="AMO118" s="6"/>
      <c r="AMP118" s="6"/>
      <c r="AMQ118" s="6"/>
      <c r="AMR118" s="6"/>
      <c r="AMS118" s="6"/>
    </row>
    <row r="119" spans="2:1033" ht="20.149999999999999" customHeight="1">
      <c r="B119" s="1"/>
      <c r="C119" s="30"/>
      <c r="D119" s="30"/>
      <c r="E119" s="30"/>
      <c r="F119" s="30"/>
      <c r="G119" s="30"/>
      <c r="H119" s="30"/>
      <c r="I119" s="30"/>
      <c r="J119" s="30"/>
      <c r="K119" s="30"/>
      <c r="L119" s="30"/>
      <c r="M119" s="30"/>
      <c r="N119" s="30"/>
      <c r="O119" s="30"/>
      <c r="P119" s="30"/>
      <c r="Q119" s="30"/>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198"/>
      <c r="BF119" s="198"/>
      <c r="BG119" s="23"/>
      <c r="BH119" s="23"/>
      <c r="BI119" s="23"/>
      <c r="BJ119" s="23"/>
      <c r="BK119" s="23"/>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c r="AME119" s="6"/>
      <c r="AMF119" s="6"/>
      <c r="AMG119" s="6"/>
      <c r="AMH119" s="6"/>
      <c r="AMI119" s="6"/>
      <c r="AMJ119" s="6"/>
      <c r="AMK119" s="6"/>
      <c r="AML119" s="6"/>
      <c r="AMM119" s="6"/>
      <c r="AMN119" s="6"/>
      <c r="AMO119" s="6"/>
      <c r="AMP119" s="6"/>
      <c r="AMQ119" s="6"/>
      <c r="AMR119" s="6"/>
      <c r="AMS119" s="6"/>
    </row>
    <row r="120" spans="2:1033" ht="20.149999999999999" customHeight="1">
      <c r="B120" s="1"/>
      <c r="C120" s="1"/>
      <c r="D120" s="1"/>
      <c r="E120" s="1"/>
      <c r="F120" s="1"/>
      <c r="G120" s="1"/>
      <c r="H120" s="1"/>
      <c r="I120" s="1"/>
      <c r="J120" s="1"/>
      <c r="K120" s="1"/>
      <c r="L120" s="1"/>
      <c r="M120" s="1"/>
      <c r="N120" s="1"/>
      <c r="O120" s="1"/>
      <c r="P120" s="1"/>
      <c r="Q120" s="1"/>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198"/>
      <c r="BF120" s="198"/>
      <c r="BG120" s="23"/>
      <c r="BH120" s="23"/>
      <c r="BI120" s="23"/>
      <c r="BJ120" s="23"/>
      <c r="BK120" s="23"/>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c r="ALN120" s="6"/>
      <c r="ALO120" s="6"/>
      <c r="ALP120" s="6"/>
      <c r="ALQ120" s="6"/>
      <c r="ALR120" s="6"/>
      <c r="ALS120" s="6"/>
      <c r="ALT120" s="6"/>
      <c r="ALU120" s="6"/>
      <c r="ALV120" s="6"/>
      <c r="ALW120" s="6"/>
      <c r="ALX120" s="6"/>
      <c r="ALY120" s="6"/>
      <c r="ALZ120" s="6"/>
      <c r="AMA120" s="6"/>
      <c r="AMB120" s="6"/>
      <c r="AMC120" s="6"/>
      <c r="AMD120" s="6"/>
      <c r="AME120" s="6"/>
      <c r="AMF120" s="6"/>
      <c r="AMG120" s="6"/>
      <c r="AMH120" s="6"/>
      <c r="AMI120" s="6"/>
      <c r="AMJ120" s="6"/>
      <c r="AMK120" s="6"/>
      <c r="AML120" s="6"/>
      <c r="AMM120" s="6"/>
      <c r="AMN120" s="6"/>
      <c r="AMO120" s="6"/>
      <c r="AMP120" s="6"/>
      <c r="AMQ120" s="6"/>
      <c r="AMR120" s="6"/>
      <c r="AMS120" s="6"/>
    </row>
    <row r="121" spans="2:1033" ht="20.149999999999999" customHeight="1">
      <c r="B121" s="1"/>
      <c r="C121" s="1"/>
      <c r="D121" s="1"/>
      <c r="E121" s="1"/>
      <c r="F121" s="1"/>
      <c r="G121" s="1"/>
      <c r="H121" s="1"/>
      <c r="I121" s="1"/>
      <c r="J121" s="1"/>
      <c r="K121" s="1"/>
      <c r="L121" s="1"/>
      <c r="M121" s="1"/>
      <c r="N121" s="1"/>
      <c r="O121" s="1"/>
      <c r="P121" s="1"/>
      <c r="Q121" s="1"/>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198"/>
      <c r="BF121" s="198"/>
      <c r="BG121" s="23"/>
      <c r="BH121" s="23"/>
      <c r="BI121" s="23"/>
      <c r="BJ121" s="23"/>
      <c r="BK121" s="23"/>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c r="AKP121" s="6"/>
      <c r="AKQ121" s="6"/>
      <c r="AKR121" s="6"/>
      <c r="AKS121" s="6"/>
      <c r="AKT121" s="6"/>
      <c r="AKU121" s="6"/>
      <c r="AKV121" s="6"/>
      <c r="AKW121" s="6"/>
      <c r="AKX121" s="6"/>
      <c r="AKY121" s="6"/>
      <c r="AKZ121" s="6"/>
      <c r="ALA121" s="6"/>
      <c r="ALB121" s="6"/>
      <c r="ALC121" s="6"/>
      <c r="ALD121" s="6"/>
      <c r="ALE121" s="6"/>
      <c r="ALF121" s="6"/>
      <c r="ALG121" s="6"/>
      <c r="ALH121" s="6"/>
      <c r="ALI121" s="6"/>
      <c r="ALJ121" s="6"/>
      <c r="ALK121" s="6"/>
      <c r="ALL121" s="6"/>
      <c r="ALM121" s="6"/>
      <c r="ALN121" s="6"/>
      <c r="ALO121" s="6"/>
      <c r="ALP121" s="6"/>
      <c r="ALQ121" s="6"/>
      <c r="ALR121" s="6"/>
      <c r="ALS121" s="6"/>
      <c r="ALT121" s="6"/>
      <c r="ALU121" s="6"/>
      <c r="ALV121" s="6"/>
      <c r="ALW121" s="6"/>
      <c r="ALX121" s="6"/>
      <c r="ALY121" s="6"/>
      <c r="ALZ121" s="6"/>
      <c r="AMA121" s="6"/>
      <c r="AMB121" s="6"/>
      <c r="AMC121" s="6"/>
      <c r="AMD121" s="6"/>
      <c r="AME121" s="6"/>
      <c r="AMF121" s="6"/>
      <c r="AMG121" s="6"/>
      <c r="AMH121" s="6"/>
      <c r="AMI121" s="6"/>
      <c r="AMJ121" s="6"/>
      <c r="AMK121" s="6"/>
      <c r="AML121" s="6"/>
      <c r="AMM121" s="6"/>
      <c r="AMN121" s="6"/>
      <c r="AMO121" s="6"/>
      <c r="AMP121" s="6"/>
      <c r="AMQ121" s="6"/>
      <c r="AMR121" s="6"/>
      <c r="AMS121" s="6"/>
    </row>
    <row r="122" spans="2:1033" ht="20.149999999999999" customHeight="1">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198"/>
      <c r="BF122" s="198"/>
    </row>
    <row r="123" spans="2:1033" ht="20.149999999999999" customHeight="1">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198"/>
      <c r="BF123" s="198"/>
    </row>
    <row r="124" spans="2:1033" ht="20.149999999999999" customHeight="1">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198"/>
      <c r="BF124" s="198"/>
    </row>
    <row r="125" spans="2:1033" ht="20.149999999999999" customHeight="1">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198"/>
      <c r="BF125" s="198"/>
    </row>
    <row r="126" spans="2:1033" ht="20.149999999999999" customHeight="1">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221"/>
      <c r="BF126" s="222"/>
    </row>
    <row r="127" spans="2:1033" ht="20.149999999999999" customHeight="1">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211"/>
      <c r="BF127" s="211"/>
    </row>
    <row r="128" spans="2:1033" ht="20.149999999999999" customHeight="1">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211"/>
      <c r="BF128" s="211"/>
    </row>
    <row r="129" spans="18:58" ht="20.149999999999999" customHeight="1">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211"/>
      <c r="BF129" s="211"/>
    </row>
    <row r="130" spans="18:58" ht="20.149999999999999" customHeight="1">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211"/>
      <c r="BF130" s="211"/>
    </row>
    <row r="131" spans="18:58" ht="20.149999999999999" customHeight="1">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row>
    <row r="132" spans="18:58" ht="20.149999999999999" customHeight="1">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row>
    <row r="133" spans="18:58" ht="20.149999999999999" customHeight="1">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row>
    <row r="134" spans="18:58" ht="20.149999999999999" customHeight="1">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row>
    <row r="135" spans="18:58" ht="20.149999999999999" customHeight="1">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row>
    <row r="136" spans="18:58" ht="20.149999999999999" customHeight="1">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row>
    <row r="137" spans="18:58" ht="20.149999999999999" customHeight="1">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row>
    <row r="138" spans="18:58" ht="20.149999999999999" customHeight="1">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row>
    <row r="139" spans="18:58" ht="20.149999999999999" customHeight="1">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row>
    <row r="140" spans="18:58" ht="20.149999999999999" customHeight="1">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row>
    <row r="141" spans="18:58" ht="20.149999999999999" customHeight="1">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row>
    <row r="142" spans="18:58" ht="20.149999999999999" customHeight="1">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row>
    <row r="143" spans="18:58" ht="20.149999999999999" customHeight="1">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row>
    <row r="144" spans="18:58" ht="20.149999999999999" customHeight="1">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row>
    <row r="145" spans="18:56" ht="20.149999999999999" customHeight="1">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row>
    <row r="146" spans="18:56" ht="20.149999999999999" customHeight="1">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row>
    <row r="147" spans="18:56" ht="20.149999999999999" customHeight="1">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row>
    <row r="148" spans="18:56" ht="20.149999999999999" customHeight="1">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row>
    <row r="149" spans="18:56" ht="20.149999999999999" customHeight="1">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row>
    <row r="150" spans="18:56" ht="20.149999999999999" customHeight="1">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row>
    <row r="151" spans="18:56" ht="20.149999999999999" customHeight="1">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row>
    <row r="152" spans="18:56" ht="20.149999999999999" customHeight="1">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row>
    <row r="153" spans="18:56" ht="20.149999999999999" customHeight="1">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row>
    <row r="154" spans="18:56" ht="20.149999999999999" customHeight="1">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row>
    <row r="155" spans="18:56" ht="20.149999999999999" customHeight="1">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row>
    <row r="156" spans="18:56" ht="20.149999999999999" customHeight="1">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row>
    <row r="157" spans="18:56" ht="20.149999999999999" customHeight="1">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row>
    <row r="158" spans="18:56" ht="20.149999999999999" customHeight="1">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row>
    <row r="159" spans="18:56" ht="20.149999999999999" customHeight="1">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row>
    <row r="160" spans="18:56" ht="20.149999999999999" customHeight="1">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row>
  </sheetData>
  <mergeCells count="148">
    <mergeCell ref="T44:T47"/>
    <mergeCell ref="M33:O33"/>
    <mergeCell ref="I34:O39"/>
    <mergeCell ref="M25:O25"/>
    <mergeCell ref="M26:O27"/>
    <mergeCell ref="S44:S47"/>
    <mergeCell ref="R44:R47"/>
    <mergeCell ref="M28:O29"/>
    <mergeCell ref="M30:O32"/>
    <mergeCell ref="B25:D25"/>
    <mergeCell ref="E25:H25"/>
    <mergeCell ref="B26:D26"/>
    <mergeCell ref="B27:D27"/>
    <mergeCell ref="G27:H27"/>
    <mergeCell ref="E27:F27"/>
    <mergeCell ref="I25:L33"/>
    <mergeCell ref="G26:H26"/>
    <mergeCell ref="AQ18:AZ19"/>
    <mergeCell ref="AQ20:AZ21"/>
    <mergeCell ref="L20:N20"/>
    <mergeCell ref="L21:N21"/>
    <mergeCell ref="L19:N19"/>
    <mergeCell ref="I23:J23"/>
    <mergeCell ref="B55:F55"/>
    <mergeCell ref="G49:H49"/>
    <mergeCell ref="B28:D28"/>
    <mergeCell ref="E28:F28"/>
    <mergeCell ref="E39:H39"/>
    <mergeCell ref="B35:D35"/>
    <mergeCell ref="G31:H31"/>
    <mergeCell ref="E29:H29"/>
    <mergeCell ref="G28:H28"/>
    <mergeCell ref="B29:D29"/>
    <mergeCell ref="B30:D30"/>
    <mergeCell ref="B31:D31"/>
    <mergeCell ref="B32:D32"/>
    <mergeCell ref="B36:D36"/>
    <mergeCell ref="G30:H30"/>
    <mergeCell ref="AQ40:BA41"/>
    <mergeCell ref="E21:F21"/>
    <mergeCell ref="E26:F26"/>
    <mergeCell ref="I2:K2"/>
    <mergeCell ref="G2:H2"/>
    <mergeCell ref="D2:F2"/>
    <mergeCell ref="K6:K7"/>
    <mergeCell ref="O6:O7"/>
    <mergeCell ref="L6:N7"/>
    <mergeCell ref="L2:O4"/>
    <mergeCell ref="D6:D7"/>
    <mergeCell ref="H6:H7"/>
    <mergeCell ref="I6:I7"/>
    <mergeCell ref="J6:J7"/>
    <mergeCell ref="E6:G7"/>
    <mergeCell ref="D3:K3"/>
    <mergeCell ref="D4:K4"/>
    <mergeCell ref="B6:B7"/>
    <mergeCell ref="C6:C7"/>
    <mergeCell ref="E24:H24"/>
    <mergeCell ref="E14:F14"/>
    <mergeCell ref="E16:F16"/>
    <mergeCell ref="B13:B19"/>
    <mergeCell ref="E20:F20"/>
    <mergeCell ref="R6:T6"/>
    <mergeCell ref="T7:T8"/>
    <mergeCell ref="L9:N9"/>
    <mergeCell ref="L8:N8"/>
    <mergeCell ref="L10:N10"/>
    <mergeCell ref="E10:F10"/>
    <mergeCell ref="R7:R8"/>
    <mergeCell ref="S7:S8"/>
    <mergeCell ref="E9:F9"/>
    <mergeCell ref="B20:B21"/>
    <mergeCell ref="B23:D23"/>
    <mergeCell ref="B24:D24"/>
    <mergeCell ref="E19:F19"/>
    <mergeCell ref="K23:M23"/>
    <mergeCell ref="I24:J24"/>
    <mergeCell ref="K24:M24"/>
    <mergeCell ref="E23:H23"/>
    <mergeCell ref="V10:X10"/>
    <mergeCell ref="V11:X11"/>
    <mergeCell ref="V15:X15"/>
    <mergeCell ref="V16:X16"/>
    <mergeCell ref="V12:X12"/>
    <mergeCell ref="E11:F11"/>
    <mergeCell ref="E12:F12"/>
    <mergeCell ref="E13:F13"/>
    <mergeCell ref="L18:N18"/>
    <mergeCell ref="V13:X13"/>
    <mergeCell ref="V14:X14"/>
    <mergeCell ref="L12:N12"/>
    <mergeCell ref="L11:N11"/>
    <mergeCell ref="L13:N13"/>
    <mergeCell ref="E15:F15"/>
    <mergeCell ref="L14:N14"/>
    <mergeCell ref="L15:N15"/>
    <mergeCell ref="L16:N16"/>
    <mergeCell ref="L17:N17"/>
    <mergeCell ref="E17:F17"/>
    <mergeCell ref="E18:F18"/>
    <mergeCell ref="L81:O82"/>
    <mergeCell ref="B82:K82"/>
    <mergeCell ref="E38:F38"/>
    <mergeCell ref="G38:H38"/>
    <mergeCell ref="B37:D37"/>
    <mergeCell ref="B39:D39"/>
    <mergeCell ref="B38:D38"/>
    <mergeCell ref="E32:F32"/>
    <mergeCell ref="G32:H32"/>
    <mergeCell ref="E37:H37"/>
    <mergeCell ref="I43:K43"/>
    <mergeCell ref="L43:O45"/>
    <mergeCell ref="D44:K44"/>
    <mergeCell ref="D45:K45"/>
    <mergeCell ref="L40:O41"/>
    <mergeCell ref="B41:K41"/>
    <mergeCell ref="B33:D33"/>
    <mergeCell ref="B34:D34"/>
    <mergeCell ref="E34:H34"/>
    <mergeCell ref="E33:H33"/>
    <mergeCell ref="E35:H35"/>
    <mergeCell ref="B78:O80"/>
    <mergeCell ref="B67:D67"/>
    <mergeCell ref="B60:D60"/>
    <mergeCell ref="B61:D61"/>
    <mergeCell ref="H60:I60"/>
    <mergeCell ref="H61:I61"/>
    <mergeCell ref="H62:I62"/>
    <mergeCell ref="H63:I63"/>
    <mergeCell ref="E30:F30"/>
    <mergeCell ref="G56:H56"/>
    <mergeCell ref="G55:H55"/>
    <mergeCell ref="G48:H48"/>
    <mergeCell ref="D43:F43"/>
    <mergeCell ref="G43:H43"/>
    <mergeCell ref="G50:H50"/>
    <mergeCell ref="G51:H51"/>
    <mergeCell ref="E31:F31"/>
    <mergeCell ref="B56:F56"/>
    <mergeCell ref="B48:F48"/>
    <mergeCell ref="B49:F49"/>
    <mergeCell ref="B50:F50"/>
    <mergeCell ref="E36:H36"/>
    <mergeCell ref="B57:F57"/>
    <mergeCell ref="G57:H57"/>
    <mergeCell ref="G52:H52"/>
    <mergeCell ref="B51:F51"/>
    <mergeCell ref="B52:F52"/>
  </mergeCells>
  <conditionalFormatting sqref="G48:G52 G55:G56">
    <cfRule type="beginsWith" dxfId="187" priority="293" operator="beginsWith" text="ENTER">
      <formula>LEFT(G48,LEN("ENTER"))="ENTER"</formula>
    </cfRule>
  </conditionalFormatting>
  <conditionalFormatting sqref="H11:I11">
    <cfRule type="expression" dxfId="186" priority="232">
      <formula>OR($G11="NA",MID($I11,1,2)="NA")</formula>
    </cfRule>
  </conditionalFormatting>
  <conditionalFormatting sqref="H17:I17">
    <cfRule type="expression" dxfId="185" priority="161">
      <formula>OR($G17="NA",MID($I17,1,2)="NA")</formula>
    </cfRule>
  </conditionalFormatting>
  <conditionalFormatting sqref="H10:I10">
    <cfRule type="expression" dxfId="184" priority="174">
      <formula>OR($G10="NA",MID($I10,1,2)="NA")</formula>
    </cfRule>
  </conditionalFormatting>
  <conditionalFormatting sqref="H9:I9">
    <cfRule type="expression" dxfId="183" priority="170">
      <formula>OR($G9="NA",MID($I9,1,2)="NA")</formula>
    </cfRule>
  </conditionalFormatting>
  <conditionalFormatting sqref="H14:I14">
    <cfRule type="expression" dxfId="182" priority="169">
      <formula>OR($G14="NA",MID($I14,1,2)="NA")</formula>
    </cfRule>
  </conditionalFormatting>
  <conditionalFormatting sqref="H13:I13">
    <cfRule type="expression" dxfId="181" priority="168">
      <formula>AND(OR($G13="NA",MID($I13,1,2)="NA"),MID($I$2,1,3)&lt;&gt;"LFR")</formula>
    </cfRule>
  </conditionalFormatting>
  <conditionalFormatting sqref="H19:I19">
    <cfRule type="expression" dxfId="180" priority="163">
      <formula>OR($G19="NA",MID($I19,1,2)="NA")</formula>
    </cfRule>
  </conditionalFormatting>
  <conditionalFormatting sqref="H16:I16">
    <cfRule type="expression" dxfId="179" priority="165">
      <formula>OR($G16="NA",MID($I16,1,2)="NA")</formula>
    </cfRule>
  </conditionalFormatting>
  <conditionalFormatting sqref="H15:I15">
    <cfRule type="expression" dxfId="178" priority="164">
      <formula>OR($G15="NA",MID($I15,1,2)="NA")</formula>
    </cfRule>
  </conditionalFormatting>
  <conditionalFormatting sqref="H18:I18">
    <cfRule type="expression" dxfId="177" priority="162">
      <formula>OR($G18="NA",MID($I18,1,2)="NA")</formula>
    </cfRule>
  </conditionalFormatting>
  <conditionalFormatting sqref="D2:F2">
    <cfRule type="expression" dxfId="176" priority="149">
      <formula>IF(D2="Enter Bridge No.",1,0)</formula>
    </cfRule>
  </conditionalFormatting>
  <conditionalFormatting sqref="D3">
    <cfRule type="expression" dxfId="175" priority="148">
      <formula>IF(D3="Enter Facility and Intersection (i.e. 'I-95 over SR44')",1,0)</formula>
    </cfRule>
  </conditionalFormatting>
  <conditionalFormatting sqref="D4">
    <cfRule type="expression" dxfId="174" priority="147">
      <formula>IF(D4="Enter Description (i.e. 'Prestressed 4 Spans: 40-85-85-40 feet)'",1,0)</formula>
    </cfRule>
  </conditionalFormatting>
  <conditionalFormatting sqref="O24">
    <cfRule type="expression" dxfId="173" priority="145">
      <formula>ISBLANK(O24)</formula>
    </cfRule>
  </conditionalFormatting>
  <conditionalFormatting sqref="K23">
    <cfRule type="expression" dxfId="172" priority="143">
      <formula>ISBLANK(K23)</formula>
    </cfRule>
  </conditionalFormatting>
  <conditionalFormatting sqref="K24">
    <cfRule type="expression" dxfId="171" priority="142">
      <formula>ISBLANK(K24)</formula>
    </cfRule>
  </conditionalFormatting>
  <conditionalFormatting sqref="O23">
    <cfRule type="expression" dxfId="170" priority="134">
      <formula>ISBLANK(O23)</formula>
    </cfRule>
  </conditionalFormatting>
  <conditionalFormatting sqref="J9:N12">
    <cfRule type="expression" dxfId="169" priority="119">
      <formula>$I$2="Type"</formula>
    </cfRule>
  </conditionalFormatting>
  <conditionalFormatting sqref="J11:N11">
    <cfRule type="expression" dxfId="168" priority="118">
      <formula>$I$2&lt;&gt;"LRFR-LRFD"</formula>
    </cfRule>
  </conditionalFormatting>
  <conditionalFormatting sqref="A42:P47 A48:B51 B52 J53:P53 G48:P52 K63:O65 B54:P54 B61 K60:P62 C66:D66 A81:P82 P76:P80 B68:D71 B62:D65 H64:J65 B60:D60 H62 B78 G55:I56 B55:B56 L55:P59 L75:P75 B71:J71 C59:J59 I60:J61 J62 L72:O74 P63:P74 B67 N66:O71 BB66:BB71 A52:A80 I63:J70 K61:N71 E66:H70">
    <cfRule type="expression" dxfId="167" priority="111">
      <formula>$V$8=40</formula>
    </cfRule>
  </conditionalFormatting>
  <conditionalFormatting sqref="G48:H52">
    <cfRule type="cellIs" dxfId="166" priority="40" operator="equal">
      <formula>0</formula>
    </cfRule>
    <cfRule type="cellIs" dxfId="165" priority="110" operator="equal">
      <formula>"ENTER DATA"</formula>
    </cfRule>
  </conditionalFormatting>
  <conditionalFormatting sqref="G55:H55">
    <cfRule type="cellIs" dxfId="164" priority="104" operator="equal">
      <formula>"ENTER DATA"</formula>
    </cfRule>
  </conditionalFormatting>
  <conditionalFormatting sqref="G56">
    <cfRule type="beginsWith" dxfId="163" priority="107" operator="beginsWith" text="ENTER">
      <formula>LEFT(G56,LEN("ENTER"))="ENTER"</formula>
    </cfRule>
  </conditionalFormatting>
  <conditionalFormatting sqref="G56:H56">
    <cfRule type="cellIs" dxfId="162" priority="106" operator="equal">
      <formula>"ENTER DATA"</formula>
    </cfRule>
  </conditionalFormatting>
  <conditionalFormatting sqref="A81:A82 P81:P82">
    <cfRule type="expression" dxfId="161" priority="100">
      <formula>$V$8=40</formula>
    </cfRule>
  </conditionalFormatting>
  <conditionalFormatting sqref="O9:O19 G55:H56">
    <cfRule type="cellIs" dxfId="160" priority="98" operator="equal">
      <formula>-1</formula>
    </cfRule>
  </conditionalFormatting>
  <conditionalFormatting sqref="O9:O19">
    <cfRule type="cellIs" dxfId="159" priority="97" operator="equal">
      <formula>0</formula>
    </cfRule>
  </conditionalFormatting>
  <conditionalFormatting sqref="H20:I21">
    <cfRule type="expression" dxfId="158" priority="80">
      <formula>OR($G20="NA",MID($I20,1,2)="NA")</formula>
    </cfRule>
  </conditionalFormatting>
  <conditionalFormatting sqref="H21:I21">
    <cfRule type="expression" dxfId="157" priority="79">
      <formula>OR($G21="NA",MID($I21,1,2)="NA")</formula>
    </cfRule>
  </conditionalFormatting>
  <conditionalFormatting sqref="H20:I20">
    <cfRule type="expression" dxfId="156" priority="78">
      <formula>OR($G20="NA",MID($I20,1,2)="NA")</formula>
    </cfRule>
  </conditionalFormatting>
  <conditionalFormatting sqref="O20:O21">
    <cfRule type="cellIs" dxfId="155" priority="75" operator="equal">
      <formula>-1</formula>
    </cfRule>
  </conditionalFormatting>
  <conditionalFormatting sqref="O20:O21">
    <cfRule type="cellIs" dxfId="154" priority="74" operator="equal">
      <formula>0</formula>
    </cfRule>
  </conditionalFormatting>
  <conditionalFormatting sqref="I2">
    <cfRule type="cellIs" dxfId="153" priority="618" operator="equal">
      <formula>$R$25</formula>
    </cfRule>
  </conditionalFormatting>
  <conditionalFormatting sqref="G9:G21">
    <cfRule type="cellIs" dxfId="152" priority="620" operator="equal">
      <formula>$T$25</formula>
    </cfRule>
  </conditionalFormatting>
  <conditionalFormatting sqref="E9:E21">
    <cfRule type="cellIs" dxfId="151" priority="621" operator="equal">
      <formula>$S$25</formula>
    </cfRule>
  </conditionalFormatting>
  <conditionalFormatting sqref="E23:H23">
    <cfRule type="cellIs" dxfId="150" priority="622" operator="equal">
      <formula>$U$25</formula>
    </cfRule>
    <cfRule type="cellIs" dxfId="149" priority="623" operator="equal">
      <formula>#REF!</formula>
    </cfRule>
    <cfRule type="cellIs" dxfId="148" priority="624" operator="equal">
      <formula>#REF!</formula>
    </cfRule>
  </conditionalFormatting>
  <conditionalFormatting sqref="E33">
    <cfRule type="cellIs" dxfId="147" priority="625" operator="equal">
      <formula>$AH$25</formula>
    </cfRule>
  </conditionalFormatting>
  <conditionalFormatting sqref="E36:H36">
    <cfRule type="cellIs" dxfId="146" priority="629" operator="equal">
      <formula>$AJ$25</formula>
    </cfRule>
  </conditionalFormatting>
  <conditionalFormatting sqref="G38:H38">
    <cfRule type="cellIs" dxfId="145" priority="630" operator="equal">
      <formula>$AM$25</formula>
    </cfRule>
  </conditionalFormatting>
  <conditionalFormatting sqref="E37:H37">
    <cfRule type="cellIs" dxfId="144" priority="631" operator="equal">
      <formula>$AK$25</formula>
    </cfRule>
  </conditionalFormatting>
  <conditionalFormatting sqref="E38:F38">
    <cfRule type="cellIs" dxfId="143" priority="632" operator="equal">
      <formula>$AL$25</formula>
    </cfRule>
  </conditionalFormatting>
  <conditionalFormatting sqref="E29:H29">
    <cfRule type="cellIs" dxfId="142" priority="633" operator="equal">
      <formula>$AA$25</formula>
    </cfRule>
  </conditionalFormatting>
  <conditionalFormatting sqref="E39:H39">
    <cfRule type="cellIs" dxfId="141" priority="636" operator="equal">
      <formula>"Design or Construction"</formula>
    </cfRule>
    <cfRule type="cellIs" dxfId="140" priority="637" operator="equal">
      <formula>$AN$25</formula>
    </cfRule>
  </conditionalFormatting>
  <conditionalFormatting sqref="E24:H24">
    <cfRule type="cellIs" dxfId="139" priority="638" operator="equal">
      <formula>$V$25</formula>
    </cfRule>
    <cfRule type="cellIs" dxfId="138" priority="639" operator="equal">
      <formula>$V$25</formula>
    </cfRule>
    <cfRule type="cellIs" dxfId="137" priority="640" operator="equal">
      <formula>#REF!</formula>
    </cfRule>
  </conditionalFormatting>
  <conditionalFormatting sqref="E25:H25">
    <cfRule type="cellIs" dxfId="136" priority="641" operator="equal">
      <formula>$W$25</formula>
    </cfRule>
  </conditionalFormatting>
  <conditionalFormatting sqref="E26:F26">
    <cfRule type="cellIs" dxfId="135" priority="642" operator="equal">
      <formula>$X$25</formula>
    </cfRule>
  </conditionalFormatting>
  <conditionalFormatting sqref="E27:F27">
    <cfRule type="cellIs" dxfId="134" priority="643" operator="equal">
      <formula>$Y$25</formula>
    </cfRule>
  </conditionalFormatting>
  <conditionalFormatting sqref="E30">
    <cfRule type="cellIs" dxfId="133" priority="70" operator="equal">
      <formula>$AB$27</formula>
    </cfRule>
  </conditionalFormatting>
  <conditionalFormatting sqref="E31">
    <cfRule type="cellIs" dxfId="132" priority="69" operator="equal">
      <formula>$AC$27</formula>
    </cfRule>
  </conditionalFormatting>
  <conditionalFormatting sqref="E32">
    <cfRule type="cellIs" dxfId="131" priority="68" operator="equal">
      <formula>$AD$27</formula>
    </cfRule>
  </conditionalFormatting>
  <conditionalFormatting sqref="E34">
    <cfRule type="cellIs" dxfId="130" priority="67" operator="equal">
      <formula>$AI$25</formula>
    </cfRule>
  </conditionalFormatting>
  <conditionalFormatting sqref="E35:H35">
    <cfRule type="cellIs" dxfId="129" priority="66" operator="equal">
      <formula>"enter Owner and Location above"</formula>
    </cfRule>
  </conditionalFormatting>
  <conditionalFormatting sqref="J13:N13">
    <cfRule type="expression" dxfId="128" priority="61">
      <formula>AND(MID($I$2,1,4)="LRFR",$K$10&gt;1.29,$K13="")</formula>
    </cfRule>
  </conditionalFormatting>
  <conditionalFormatting sqref="J14:N14">
    <cfRule type="expression" dxfId="127" priority="60">
      <formula>AND(MID($I$2,1,4)="LRFR",$K$10&gt;1.29,$K14="")</formula>
    </cfRule>
  </conditionalFormatting>
  <conditionalFormatting sqref="J15:N15">
    <cfRule type="expression" dxfId="126" priority="59">
      <formula>AND(MID($I$2,1,4)="LRFR",$K$10&gt;1.29,$K15="")</formula>
    </cfRule>
  </conditionalFormatting>
  <conditionalFormatting sqref="J16:N16">
    <cfRule type="expression" dxfId="125" priority="58">
      <formula>AND(MID($I$2,1,4)="LRFR",$K$10&gt;1.29,$K16="")</formula>
    </cfRule>
  </conditionalFormatting>
  <conditionalFormatting sqref="J17:N17">
    <cfRule type="expression" dxfId="124" priority="57">
      <formula>AND(MID($I$2,1,4)="LRFR",$K$10&gt;1.29,$K17="")</formula>
    </cfRule>
  </conditionalFormatting>
  <conditionalFormatting sqref="J18:N18">
    <cfRule type="expression" dxfId="123" priority="56">
      <formula>AND(MID($I$2,1,4)="LRFR",$K$10&gt;1.29,$K18="")</formula>
    </cfRule>
  </conditionalFormatting>
  <conditionalFormatting sqref="J19:N19">
    <cfRule type="expression" dxfId="122" priority="55">
      <formula>AND(MID($I$2,1,4)="LRFR",$K$10&gt;1.29,$K19="")</formula>
    </cfRule>
  </conditionalFormatting>
  <conditionalFormatting sqref="J20:N20">
    <cfRule type="expression" dxfId="121" priority="54">
      <formula>AND(MID($I$2,1,4)="LRFR",$K$10&gt;1.29,$K20="")</formula>
    </cfRule>
  </conditionalFormatting>
  <conditionalFormatting sqref="J21:N21">
    <cfRule type="expression" dxfId="120" priority="53">
      <formula>AND(MID($I$2,1,4)="LRFR",$K$10&gt;1.29,$K21="")</formula>
    </cfRule>
  </conditionalFormatting>
  <conditionalFormatting sqref="B60">
    <cfRule type="expression" dxfId="119" priority="52">
      <formula>$V$8=40</formula>
    </cfRule>
  </conditionalFormatting>
  <conditionalFormatting sqref="B53:I53">
    <cfRule type="expression" dxfId="118" priority="45">
      <formula>$V$8=40</formula>
    </cfRule>
  </conditionalFormatting>
  <conditionalFormatting sqref="B59">
    <cfRule type="expression" dxfId="117" priority="36">
      <formula>$V$8=40</formula>
    </cfRule>
  </conditionalFormatting>
  <conditionalFormatting sqref="H61">
    <cfRule type="expression" dxfId="116" priority="35">
      <formula>$V$8=40</formula>
    </cfRule>
  </conditionalFormatting>
  <conditionalFormatting sqref="H60">
    <cfRule type="expression" dxfId="115" priority="34">
      <formula>$V$8=40</formula>
    </cfRule>
  </conditionalFormatting>
  <conditionalFormatting sqref="H60 J60">
    <cfRule type="expression" dxfId="114" priority="33">
      <formula>$V$8=40</formula>
    </cfRule>
  </conditionalFormatting>
  <conditionalFormatting sqref="H63">
    <cfRule type="expression" dxfId="113" priority="32">
      <formula>$V$8=40</formula>
    </cfRule>
  </conditionalFormatting>
  <conditionalFormatting sqref="J61">
    <cfRule type="expression" dxfId="112" priority="31">
      <formula>$V$8=40</formula>
    </cfRule>
  </conditionalFormatting>
  <conditionalFormatting sqref="B66">
    <cfRule type="expression" dxfId="111" priority="30">
      <formula>$V$8=40</formula>
    </cfRule>
  </conditionalFormatting>
  <conditionalFormatting sqref="D68">
    <cfRule type="expression" dxfId="110" priority="28">
      <formula>$V$8=40</formula>
    </cfRule>
  </conditionalFormatting>
  <conditionalFormatting sqref="E60:G65">
    <cfRule type="expression" dxfId="109" priority="26">
      <formula>$V$8=40</formula>
    </cfRule>
  </conditionalFormatting>
  <conditionalFormatting sqref="B76:O77">
    <cfRule type="expression" dxfId="108" priority="24">
      <formula>$V$8=40</formula>
    </cfRule>
  </conditionalFormatting>
  <conditionalFormatting sqref="G57">
    <cfRule type="beginsWith" dxfId="107" priority="23" operator="beginsWith" text="ENTER">
      <formula>LEFT(G57,LEN("ENTER"))="ENTER"</formula>
    </cfRule>
  </conditionalFormatting>
  <conditionalFormatting sqref="G57:I57 B57">
    <cfRule type="expression" dxfId="106" priority="22">
      <formula>$V$8=40</formula>
    </cfRule>
  </conditionalFormatting>
  <conditionalFormatting sqref="G57">
    <cfRule type="beginsWith" dxfId="105" priority="21" operator="beginsWith" text="ENTER">
      <formula>LEFT(G57,LEN("ENTER"))="ENTER"</formula>
    </cfRule>
  </conditionalFormatting>
  <conditionalFormatting sqref="G57:H57">
    <cfRule type="cellIs" dxfId="104" priority="20" operator="equal">
      <formula>"ENTER DATA"</formula>
    </cfRule>
  </conditionalFormatting>
  <conditionalFormatting sqref="G57:H57">
    <cfRule type="cellIs" dxfId="103" priority="19" operator="equal">
      <formula>-1</formula>
    </cfRule>
  </conditionalFormatting>
  <conditionalFormatting sqref="B55:K59">
    <cfRule type="expression" dxfId="102" priority="18">
      <formula>$V$8=40</formula>
    </cfRule>
  </conditionalFormatting>
  <conditionalFormatting sqref="B72:K75">
    <cfRule type="expression" dxfId="101" priority="17">
      <formula>$V$8=40</formula>
    </cfRule>
  </conditionalFormatting>
  <conditionalFormatting sqref="E28:F28">
    <cfRule type="cellIs" dxfId="100" priority="16" operator="equal">
      <formula>$Z$25</formula>
    </cfRule>
  </conditionalFormatting>
  <conditionalFormatting sqref="H12:I12">
    <cfRule type="expression" dxfId="99" priority="12">
      <formula>OR($G12="NA",MID($I12,1,2)="NA")</formula>
    </cfRule>
  </conditionalFormatting>
  <conditionalFormatting sqref="AY27">
    <cfRule type="expression" dxfId="98" priority="6">
      <formula>MID(AY27,1,10)="Jane Smith"</formula>
    </cfRule>
  </conditionalFormatting>
  <conditionalFormatting sqref="AY29:BA29">
    <cfRule type="cellIs" dxfId="97" priority="5" operator="equal">
      <formula>"on 01/20/2020"</formula>
    </cfRule>
  </conditionalFormatting>
  <conditionalFormatting sqref="M26:O27">
    <cfRule type="cellIs" dxfId="96" priority="4" operator="equal">
      <formula>$R$44</formula>
    </cfRule>
  </conditionalFormatting>
  <conditionalFormatting sqref="M33:O33">
    <cfRule type="cellIs" dxfId="95" priority="2" operator="equal">
      <formula>$T$44</formula>
    </cfRule>
  </conditionalFormatting>
  <conditionalFormatting sqref="M30:O32">
    <cfRule type="cellIs" dxfId="94" priority="1" operator="equal">
      <formula>$S$44</formula>
    </cfRule>
  </conditionalFormatting>
  <dataValidations count="23">
    <dataValidation type="custom" errorStyle="warning" allowBlank="1" showInputMessage="1" showErrorMessage="1" errorTitle="METHOD" error="Use the method from cell I2.  Apply the same method throughout the entire bridge." sqref="I43:K43" xr:uid="{00000000-0002-0000-0100-000000000000}">
      <formula1>I2</formula1>
    </dataValidation>
    <dataValidation type="list" errorStyle="warning" allowBlank="1" showInputMessage="1" showErrorMessage="1" errorTitle="CHOOSE LFR/LRFD" error="CODING GUIDES THIS TABLE!" sqref="I2:K2" xr:uid="{00000000-0002-0000-0100-000001000000}">
      <formula1>$R$25:$R$28</formula1>
    </dataValidation>
    <dataValidation type="list" errorStyle="warning" allowBlank="1" showInputMessage="1" showErrorMessage="1" errorTitle="Err" error="Manually input limit state and associated load factors" sqref="G9:G21" xr:uid="{00000000-0002-0000-0100-000002000000}">
      <formula1>$T$25:$T$30</formula1>
    </dataValidation>
    <dataValidation type="list" errorStyle="warning" allowBlank="1" showInputMessage="1" showErrorMessage="1" sqref="E23:H23" xr:uid="{00000000-0002-0000-0100-000003000000}">
      <formula1>$U$25:$U$41</formula1>
    </dataValidation>
    <dataValidation type="list" allowBlank="1" showInputMessage="1" sqref="E27:F27" xr:uid="{00000000-0002-0000-0100-000004000000}">
      <formula1>$Y$25</formula1>
    </dataValidation>
    <dataValidation type="list" allowBlank="1" showInputMessage="1" sqref="E26:F26" xr:uid="{00000000-0002-0000-0100-000005000000}">
      <formula1>$X$25</formula1>
    </dataValidation>
    <dataValidation type="list" allowBlank="1" showInputMessage="1" sqref="E32:F32" xr:uid="{00000000-0002-0000-0100-000006000000}">
      <formula1>$AD$26:$AD$27</formula1>
    </dataValidation>
    <dataValidation type="list" allowBlank="1" showInputMessage="1" sqref="E31:F31" xr:uid="{00000000-0002-0000-0100-000007000000}">
      <formula1>$AC$26:$AC$27</formula1>
    </dataValidation>
    <dataValidation type="list" allowBlank="1" showInputMessage="1" sqref="E30:F30" xr:uid="{00000000-0002-0000-0100-000008000000}">
      <formula1>$AB$26:$AB$27</formula1>
    </dataValidation>
    <dataValidation type="list" errorStyle="warning" allowBlank="1" showInputMessage="1" showErrorMessage="1" sqref="E37:H37" xr:uid="{00000000-0002-0000-0100-000009000000}">
      <formula1>$AK$25:$AK$27</formula1>
    </dataValidation>
    <dataValidation type="list" errorStyle="warning" allowBlank="1" showInputMessage="1" showErrorMessage="1" sqref="E36:H36" xr:uid="{00000000-0002-0000-0100-00000A000000}">
      <formula1>$AJ$25:$AJ$27</formula1>
    </dataValidation>
    <dataValidation type="list" errorStyle="warning" allowBlank="1" showInputMessage="1" showErrorMessage="1" sqref="E29:H29" xr:uid="{00000000-0002-0000-0100-00000B000000}">
      <formula1>$AA$25:$AA$31</formula1>
    </dataValidation>
    <dataValidation type="list" errorStyle="warning" allowBlank="1" showInputMessage="1" showErrorMessage="1" sqref="E25:H25" xr:uid="{00000000-0002-0000-0100-00000C000000}">
      <formula1>$W$25:$W$30</formula1>
    </dataValidation>
    <dataValidation type="list" errorStyle="warning" allowBlank="1" showInputMessage="1" showErrorMessage="1" sqref="E24:H24" xr:uid="{00000000-0002-0000-0100-00000D000000}">
      <formula1>$V$25:$V$31</formula1>
    </dataValidation>
    <dataValidation type="list" errorStyle="warning" allowBlank="1" showInputMessage="1" showErrorMessage="1" errorTitle="FIN No." error="Thanks for entering the FIN No." sqref="E38:F38" xr:uid="{00000000-0002-0000-0100-00000E000000}">
      <formula1>$AL$25:$AL$27</formula1>
    </dataValidation>
    <dataValidation type="list" errorStyle="warning" allowBlank="1" showInputMessage="1" showErrorMessage="1" sqref="E39:H39" xr:uid="{00000000-0002-0000-0100-00000F000000}">
      <formula1>$AN$25:$AN$28</formula1>
    </dataValidation>
    <dataValidation type="list" errorStyle="warning" allowBlank="1" showInputMessage="1" showErrorMessage="1" sqref="G38:H38" xr:uid="{00000000-0002-0000-0100-000010000000}">
      <formula1>$AM$25:$AM$35</formula1>
    </dataValidation>
    <dataValidation type="list" allowBlank="1" showInputMessage="1" sqref="E33:H33" xr:uid="{00000000-0002-0000-0100-000011000000}">
      <formula1>$AH$25:$AH$55</formula1>
    </dataValidation>
    <dataValidation type="list" allowBlank="1" showInputMessage="1" sqref="E34:H34" xr:uid="{00000000-0002-0000-0100-000012000000}">
      <formula1>$AI$25:$AI$28</formula1>
    </dataValidation>
    <dataValidation allowBlank="1" showInputMessage="1" sqref="E35:H35" xr:uid="{00000000-0002-0000-0100-000013000000}"/>
    <dataValidation type="list" errorStyle="warning" allowBlank="1" showInputMessage="1" showErrorMessage="1" errorTitle="Beam NA" error="Manually enter factors" sqref="E9:E21" xr:uid="{00000000-0002-0000-0100-000014000000}">
      <formula1>$S$25:$S$34</formula1>
    </dataValidation>
    <dataValidation type="list" allowBlank="1" showInputMessage="1" sqref="E28:F28" xr:uid="{00000000-0002-0000-0100-000015000000}">
      <formula1>$Z$25</formula1>
    </dataValidation>
    <dataValidation errorStyle="warning" allowBlank="1" showInputMessage="1" showErrorMessage="1" sqref="AY25 I25" xr:uid="{00000000-0002-0000-0100-000016000000}"/>
  </dataValidations>
  <printOptions horizontalCentered="1" verticalCentered="1"/>
  <pageMargins left="0.15" right="0.15" top="0" bottom="0" header="0" footer="0"/>
  <pageSetup scale="97" fitToHeight="0" orientation="portrait" horizontalDpi="4294967295" verticalDpi="4294967295" r:id="rId1"/>
  <rowBreaks count="1" manualBreakCount="1">
    <brk id="4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91"/>
  <sheetViews>
    <sheetView showGridLines="0" zoomScaleNormal="100" zoomScaleSheetLayoutView="100" workbookViewId="0">
      <selection activeCell="B3" sqref="B3:B4"/>
    </sheetView>
  </sheetViews>
  <sheetFormatPr defaultColWidth="10.7265625" defaultRowHeight="25" customHeight="1"/>
  <cols>
    <col min="1" max="1" width="0.453125" style="49" customWidth="1"/>
    <col min="2" max="702" width="12.7265625" style="49" customWidth="1"/>
    <col min="703" max="16384" width="10.7265625" style="49"/>
  </cols>
  <sheetData>
    <row r="1" spans="1:26" ht="25" customHeight="1">
      <c r="B1" s="152" t="s">
        <v>211</v>
      </c>
      <c r="C1" s="151"/>
      <c r="D1" s="151"/>
      <c r="E1" s="151"/>
      <c r="F1" s="151"/>
      <c r="G1" s="151"/>
      <c r="H1" s="151"/>
      <c r="M1" s="162" t="s">
        <v>222</v>
      </c>
      <c r="N1" s="162"/>
      <c r="O1" s="162"/>
      <c r="P1" s="162"/>
      <c r="Q1" s="162"/>
      <c r="R1" s="162"/>
      <c r="S1" s="162"/>
      <c r="T1" s="162"/>
      <c r="U1" s="162"/>
      <c r="V1" s="162"/>
      <c r="W1" s="327" t="s">
        <v>293</v>
      </c>
    </row>
    <row r="2" spans="1:26" s="55" customFormat="1" ht="2.15" customHeight="1" thickBot="1">
      <c r="A2" s="74"/>
      <c r="B2" s="73"/>
      <c r="C2" s="73"/>
      <c r="D2" s="73"/>
      <c r="E2" s="73"/>
      <c r="F2" s="73"/>
      <c r="G2" s="73"/>
      <c r="H2" s="73"/>
      <c r="M2" s="111"/>
      <c r="N2" s="111"/>
      <c r="O2" s="111"/>
      <c r="P2" s="111"/>
      <c r="Q2" s="111"/>
      <c r="R2" s="111"/>
      <c r="S2" s="111"/>
      <c r="T2" s="111"/>
      <c r="U2" s="111"/>
    </row>
    <row r="3" spans="1:26" ht="20.149999999999999" customHeight="1">
      <c r="A3" s="75"/>
      <c r="B3" s="743" t="s">
        <v>119</v>
      </c>
      <c r="C3" s="734" t="s">
        <v>100</v>
      </c>
      <c r="D3" s="736" t="s">
        <v>364</v>
      </c>
      <c r="E3" s="65" t="s">
        <v>0</v>
      </c>
      <c r="F3" s="65" t="s">
        <v>0</v>
      </c>
      <c r="G3" s="65" t="s">
        <v>0</v>
      </c>
      <c r="H3" s="65" t="s">
        <v>0</v>
      </c>
      <c r="I3" s="58" t="s">
        <v>0</v>
      </c>
      <c r="M3" s="704" t="s">
        <v>201</v>
      </c>
      <c r="N3" s="705"/>
      <c r="O3" s="698" t="s">
        <v>201</v>
      </c>
      <c r="P3" s="700" t="s">
        <v>219</v>
      </c>
      <c r="Q3" s="395" t="s">
        <v>221</v>
      </c>
      <c r="R3" s="169">
        <v>0</v>
      </c>
      <c r="S3" s="169">
        <v>1</v>
      </c>
      <c r="T3" s="169">
        <v>2</v>
      </c>
      <c r="U3" s="169">
        <v>3</v>
      </c>
      <c r="V3" s="178">
        <v>4</v>
      </c>
      <c r="W3" s="111" t="s">
        <v>226</v>
      </c>
      <c r="X3" s="111"/>
      <c r="Y3" s="111"/>
      <c r="Z3" s="111"/>
    </row>
    <row r="4" spans="1:26" ht="20.149999999999999" customHeight="1" thickBot="1">
      <c r="A4" s="75"/>
      <c r="B4" s="744"/>
      <c r="C4" s="735"/>
      <c r="D4" s="737"/>
      <c r="E4" s="56" t="s">
        <v>113</v>
      </c>
      <c r="F4" s="56" t="s">
        <v>114</v>
      </c>
      <c r="G4" s="56" t="s">
        <v>23</v>
      </c>
      <c r="H4" s="56" t="s">
        <v>98</v>
      </c>
      <c r="I4" s="57" t="s">
        <v>480</v>
      </c>
      <c r="M4" s="706"/>
      <c r="N4" s="707"/>
      <c r="O4" s="699"/>
      <c r="P4" s="701"/>
      <c r="Q4" s="158" t="s">
        <v>220</v>
      </c>
      <c r="R4" s="158" t="s">
        <v>113</v>
      </c>
      <c r="S4" s="158" t="s">
        <v>114</v>
      </c>
      <c r="T4" s="158" t="s">
        <v>23</v>
      </c>
      <c r="U4" s="158" t="s">
        <v>24</v>
      </c>
      <c r="V4" s="155" t="s">
        <v>424</v>
      </c>
      <c r="W4" s="111" t="s">
        <v>143</v>
      </c>
      <c r="X4" s="111"/>
      <c r="Y4" s="111"/>
      <c r="Z4" s="111"/>
    </row>
    <row r="5" spans="1:26" ht="25" customHeight="1">
      <c r="A5" s="75"/>
      <c r="B5" s="738" t="s">
        <v>184</v>
      </c>
      <c r="C5" s="59" t="s">
        <v>175</v>
      </c>
      <c r="D5" s="51" t="s">
        <v>181</v>
      </c>
      <c r="E5" s="52">
        <v>1.75</v>
      </c>
      <c r="F5" s="52">
        <v>1.35</v>
      </c>
      <c r="G5" s="52">
        <v>1.35</v>
      </c>
      <c r="H5" s="52">
        <v>1.35</v>
      </c>
      <c r="I5" s="53">
        <v>1.3</v>
      </c>
      <c r="M5" s="702" t="s">
        <v>184</v>
      </c>
      <c r="N5" s="398" t="s">
        <v>175</v>
      </c>
      <c r="O5" s="172" t="str">
        <f>"LRFR"&amp;MID(B5,1,3)&amp;MID(C5,1,3)</f>
        <v>LRFRSteStr</v>
      </c>
      <c r="P5" s="161">
        <v>0</v>
      </c>
      <c r="Q5" s="159" t="str">
        <f t="shared" ref="Q5:U9" si="0">D5</f>
        <v>1.25/0.90</v>
      </c>
      <c r="R5" s="159">
        <f t="shared" si="0"/>
        <v>1.75</v>
      </c>
      <c r="S5" s="159">
        <f t="shared" si="0"/>
        <v>1.35</v>
      </c>
      <c r="T5" s="159">
        <f t="shared" si="0"/>
        <v>1.35</v>
      </c>
      <c r="U5" s="159">
        <f t="shared" si="0"/>
        <v>1.35</v>
      </c>
      <c r="V5" s="173">
        <f>I5</f>
        <v>1.3</v>
      </c>
      <c r="W5" s="111" t="s">
        <v>189</v>
      </c>
      <c r="X5" s="111"/>
      <c r="Y5" s="111"/>
      <c r="Z5" s="111"/>
    </row>
    <row r="6" spans="1:26" ht="25" customHeight="1" thickBot="1">
      <c r="A6" s="75"/>
      <c r="B6" s="739"/>
      <c r="C6" s="60" t="s">
        <v>360</v>
      </c>
      <c r="D6" s="66">
        <v>1</v>
      </c>
      <c r="E6" s="67">
        <v>1.3</v>
      </c>
      <c r="F6" s="67">
        <v>1</v>
      </c>
      <c r="G6" s="67">
        <v>1.3</v>
      </c>
      <c r="H6" s="394">
        <v>0.9</v>
      </c>
      <c r="I6" s="149">
        <v>0.9</v>
      </c>
      <c r="M6" s="703"/>
      <c r="N6" s="399" t="s">
        <v>176</v>
      </c>
      <c r="O6" s="172" t="str">
        <f>"LRFR"&amp;MID(B5,1,3)&amp;MID(C6,1,3)</f>
        <v>LRFRSteSer</v>
      </c>
      <c r="P6" s="161">
        <f>P5+1</f>
        <v>1</v>
      </c>
      <c r="Q6" s="159">
        <f t="shared" si="0"/>
        <v>1</v>
      </c>
      <c r="R6" s="159">
        <f t="shared" si="0"/>
        <v>1.3</v>
      </c>
      <c r="S6" s="159">
        <f t="shared" si="0"/>
        <v>1</v>
      </c>
      <c r="T6" s="159">
        <f t="shared" si="0"/>
        <v>1.3</v>
      </c>
      <c r="U6" s="159">
        <f t="shared" si="0"/>
        <v>0.9</v>
      </c>
      <c r="V6" s="173">
        <f t="shared" ref="V6:V16" si="1">I6</f>
        <v>0.9</v>
      </c>
      <c r="W6" s="156"/>
    </row>
    <row r="7" spans="1:26" ht="25" customHeight="1">
      <c r="A7" s="75"/>
      <c r="B7" s="738" t="s">
        <v>349</v>
      </c>
      <c r="C7" s="59" t="s">
        <v>175</v>
      </c>
      <c r="D7" s="51" t="s">
        <v>181</v>
      </c>
      <c r="E7" s="52">
        <v>1.75</v>
      </c>
      <c r="F7" s="52">
        <v>1.35</v>
      </c>
      <c r="G7" s="52">
        <v>1.35</v>
      </c>
      <c r="H7" s="52">
        <v>1.35</v>
      </c>
      <c r="I7" s="53">
        <v>1.3</v>
      </c>
      <c r="M7" s="702" t="s">
        <v>120</v>
      </c>
      <c r="N7" s="398" t="s">
        <v>175</v>
      </c>
      <c r="O7" s="172" t="str">
        <f>"LRFR"&amp;MID(B7,1,3)&amp;MID(C7,1,3)</f>
        <v>LRFRReiStr</v>
      </c>
      <c r="P7" s="161">
        <f t="shared" ref="P7:P58" si="2">P6+1</f>
        <v>2</v>
      </c>
      <c r="Q7" s="159" t="str">
        <f t="shared" si="0"/>
        <v>1.25/0.90</v>
      </c>
      <c r="R7" s="159">
        <f t="shared" si="0"/>
        <v>1.75</v>
      </c>
      <c r="S7" s="159">
        <f t="shared" si="0"/>
        <v>1.35</v>
      </c>
      <c r="T7" s="159">
        <f t="shared" si="0"/>
        <v>1.35</v>
      </c>
      <c r="U7" s="159">
        <f t="shared" si="0"/>
        <v>1.35</v>
      </c>
      <c r="V7" s="173">
        <f t="shared" si="1"/>
        <v>1.3</v>
      </c>
      <c r="W7" s="156"/>
    </row>
    <row r="8" spans="1:26" ht="25" customHeight="1" thickBot="1">
      <c r="A8" s="75"/>
      <c r="B8" s="739"/>
      <c r="C8" s="60" t="s">
        <v>361</v>
      </c>
      <c r="D8" s="110" t="s">
        <v>22</v>
      </c>
      <c r="E8" s="108" t="s">
        <v>22</v>
      </c>
      <c r="F8" s="108" t="s">
        <v>22</v>
      </c>
      <c r="G8" s="108" t="s">
        <v>22</v>
      </c>
      <c r="H8" s="108" t="s">
        <v>22</v>
      </c>
      <c r="I8" s="109" t="s">
        <v>22</v>
      </c>
      <c r="M8" s="703"/>
      <c r="N8" s="399" t="s">
        <v>176</v>
      </c>
      <c r="O8" s="172" t="str">
        <f>"LRFR"&amp;MID(B7,1,3)&amp;MID(C8,1,3)</f>
        <v>LRFRReiSer</v>
      </c>
      <c r="P8" s="161">
        <f t="shared" si="2"/>
        <v>3</v>
      </c>
      <c r="Q8" s="159" t="str">
        <f t="shared" si="0"/>
        <v>NA</v>
      </c>
      <c r="R8" s="159" t="str">
        <f t="shared" si="0"/>
        <v>NA</v>
      </c>
      <c r="S8" s="159" t="str">
        <f t="shared" si="0"/>
        <v>NA</v>
      </c>
      <c r="T8" s="159" t="str">
        <f t="shared" si="0"/>
        <v>NA</v>
      </c>
      <c r="U8" s="159" t="str">
        <f t="shared" si="0"/>
        <v>NA</v>
      </c>
      <c r="V8" s="173" t="str">
        <f t="shared" si="1"/>
        <v>NA</v>
      </c>
      <c r="W8" s="156"/>
    </row>
    <row r="9" spans="1:26" ht="25" customHeight="1">
      <c r="A9" s="75"/>
      <c r="B9" s="738" t="s">
        <v>150</v>
      </c>
      <c r="C9" s="59" t="s">
        <v>175</v>
      </c>
      <c r="D9" s="51" t="s">
        <v>181</v>
      </c>
      <c r="E9" s="52">
        <v>1.75</v>
      </c>
      <c r="F9" s="52">
        <v>1.35</v>
      </c>
      <c r="G9" s="52">
        <v>1.35</v>
      </c>
      <c r="H9" s="52">
        <v>1.35</v>
      </c>
      <c r="I9" s="53">
        <v>1.3</v>
      </c>
      <c r="M9" s="702" t="s">
        <v>185</v>
      </c>
      <c r="N9" s="398" t="s">
        <v>175</v>
      </c>
      <c r="O9" s="172" t="str">
        <f>"LRFR"&amp;MID(B9,1,3)&amp;MID(C9,1,3)</f>
        <v>LRFRPreStr</v>
      </c>
      <c r="P9" s="161">
        <f t="shared" si="2"/>
        <v>4</v>
      </c>
      <c r="Q9" s="159" t="str">
        <f t="shared" si="0"/>
        <v>1.25/0.90</v>
      </c>
      <c r="R9" s="159">
        <f t="shared" si="0"/>
        <v>1.75</v>
      </c>
      <c r="S9" s="159">
        <f t="shared" si="0"/>
        <v>1.35</v>
      </c>
      <c r="T9" s="159">
        <f t="shared" si="0"/>
        <v>1.35</v>
      </c>
      <c r="U9" s="159">
        <f t="shared" si="0"/>
        <v>1.35</v>
      </c>
      <c r="V9" s="173">
        <f t="shared" si="1"/>
        <v>1.3</v>
      </c>
      <c r="W9" s="156"/>
    </row>
    <row r="10" spans="1:26" ht="25" customHeight="1" thickBot="1">
      <c r="A10" s="75"/>
      <c r="B10" s="739"/>
      <c r="C10" s="60" t="s">
        <v>362</v>
      </c>
      <c r="D10" s="66">
        <v>1</v>
      </c>
      <c r="E10" s="67">
        <v>0.8</v>
      </c>
      <c r="F10" s="108" t="s">
        <v>351</v>
      </c>
      <c r="G10" s="108" t="s">
        <v>351</v>
      </c>
      <c r="H10" s="108" t="s">
        <v>352</v>
      </c>
      <c r="I10" s="109" t="s">
        <v>352</v>
      </c>
      <c r="M10" s="703"/>
      <c r="N10" s="399" t="s">
        <v>176</v>
      </c>
      <c r="O10" s="172" t="str">
        <f>"LRFR"&amp;MID(B9,1,3)&amp;MID(C10,1,3)</f>
        <v>LRFRPreSer</v>
      </c>
      <c r="P10" s="161">
        <f t="shared" si="2"/>
        <v>5</v>
      </c>
      <c r="Q10" s="159">
        <f t="shared" ref="Q10:R16" si="3">D10</f>
        <v>1</v>
      </c>
      <c r="R10" s="159">
        <f t="shared" si="3"/>
        <v>0.8</v>
      </c>
      <c r="S10" s="509" t="s">
        <v>567</v>
      </c>
      <c r="T10" s="509" t="s">
        <v>567</v>
      </c>
      <c r="U10" s="509" t="s">
        <v>566</v>
      </c>
      <c r="V10" s="510" t="s">
        <v>566</v>
      </c>
      <c r="W10" s="156"/>
    </row>
    <row r="11" spans="1:26" ht="25" customHeight="1">
      <c r="A11" s="75"/>
      <c r="B11" s="738" t="s">
        <v>350</v>
      </c>
      <c r="C11" s="59" t="s">
        <v>175</v>
      </c>
      <c r="D11" s="51" t="s">
        <v>181</v>
      </c>
      <c r="E11" s="52">
        <v>1.75</v>
      </c>
      <c r="F11" s="52">
        <v>1.35</v>
      </c>
      <c r="G11" s="52">
        <v>1.35</v>
      </c>
      <c r="H11" s="52">
        <v>1.35</v>
      </c>
      <c r="I11" s="53">
        <v>1.3</v>
      </c>
      <c r="M11" s="702" t="s">
        <v>186</v>
      </c>
      <c r="N11" s="398" t="s">
        <v>175</v>
      </c>
      <c r="O11" s="172" t="str">
        <f>"LRFR"&amp;MID(B11,1,3)&amp;MID(C11,1,3)</f>
        <v>LRFRPosStr</v>
      </c>
      <c r="P11" s="161">
        <f t="shared" si="2"/>
        <v>6</v>
      </c>
      <c r="Q11" s="159" t="str">
        <f t="shared" ref="Q11:Q12" si="4">D11</f>
        <v>1.25/0.90</v>
      </c>
      <c r="R11" s="159">
        <f t="shared" ref="R11:R12" si="5">E11</f>
        <v>1.75</v>
      </c>
      <c r="S11" s="159">
        <f t="shared" ref="S11:S12" si="6">F11</f>
        <v>1.35</v>
      </c>
      <c r="T11" s="159">
        <f t="shared" ref="T11:T12" si="7">G11</f>
        <v>1.35</v>
      </c>
      <c r="U11" s="159">
        <f t="shared" ref="U11:U12" si="8">H11</f>
        <v>1.35</v>
      </c>
      <c r="V11" s="173">
        <f t="shared" ref="V11:V12" si="9">I11</f>
        <v>1.3</v>
      </c>
      <c r="W11" s="156"/>
    </row>
    <row r="12" spans="1:26" ht="25" customHeight="1" thickBot="1">
      <c r="A12" s="75"/>
      <c r="B12" s="739"/>
      <c r="C12" s="60" t="s">
        <v>362</v>
      </c>
      <c r="D12" s="66">
        <v>1</v>
      </c>
      <c r="E12" s="507">
        <v>0.8</v>
      </c>
      <c r="F12" s="507">
        <v>0.8</v>
      </c>
      <c r="G12" s="507">
        <v>0.8</v>
      </c>
      <c r="H12" s="507">
        <v>0.7</v>
      </c>
      <c r="I12" s="149">
        <v>0.7</v>
      </c>
      <c r="M12" s="703"/>
      <c r="N12" s="399" t="s">
        <v>176</v>
      </c>
      <c r="O12" s="172" t="str">
        <f>"LRFR"&amp;MID(B11,1,3)&amp;MID(C12,1,3)</f>
        <v>LRFRPosSer</v>
      </c>
      <c r="P12" s="161">
        <f t="shared" si="2"/>
        <v>7</v>
      </c>
      <c r="Q12" s="159">
        <f t="shared" si="4"/>
        <v>1</v>
      </c>
      <c r="R12" s="159">
        <f t="shared" si="5"/>
        <v>0.8</v>
      </c>
      <c r="S12" s="159">
        <f t="shared" si="6"/>
        <v>0.8</v>
      </c>
      <c r="T12" s="159">
        <f t="shared" si="7"/>
        <v>0.8</v>
      </c>
      <c r="U12" s="159">
        <f t="shared" si="8"/>
        <v>0.7</v>
      </c>
      <c r="V12" s="173">
        <f t="shared" si="9"/>
        <v>0.7</v>
      </c>
      <c r="W12" s="156"/>
    </row>
    <row r="13" spans="1:26" ht="25" customHeight="1">
      <c r="A13" s="75"/>
      <c r="B13" s="738" t="s">
        <v>559</v>
      </c>
      <c r="C13" s="59" t="s">
        <v>175</v>
      </c>
      <c r="D13" s="51" t="s">
        <v>181</v>
      </c>
      <c r="E13" s="52">
        <v>1.75</v>
      </c>
      <c r="F13" s="52">
        <v>1.35</v>
      </c>
      <c r="G13" s="52">
        <v>1.35</v>
      </c>
      <c r="H13" s="52">
        <v>1.35</v>
      </c>
      <c r="I13" s="53">
        <v>1.3</v>
      </c>
      <c r="M13" s="702" t="s">
        <v>559</v>
      </c>
      <c r="N13" s="398" t="s">
        <v>175</v>
      </c>
      <c r="O13" s="172" t="str">
        <f>"LRFR"&amp;MID(B13,1,3)&amp;MID(C13,1,3)</f>
        <v>LRFRTraStr</v>
      </c>
      <c r="P13" s="161">
        <f t="shared" si="2"/>
        <v>8</v>
      </c>
      <c r="Q13" s="159" t="str">
        <f t="shared" si="3"/>
        <v>1.25/0.90</v>
      </c>
      <c r="R13" s="159">
        <f t="shared" si="3"/>
        <v>1.75</v>
      </c>
      <c r="S13" s="159">
        <f t="shared" ref="S13:U16" si="10">F13</f>
        <v>1.35</v>
      </c>
      <c r="T13" s="159">
        <f t="shared" si="10"/>
        <v>1.35</v>
      </c>
      <c r="U13" s="159">
        <f t="shared" si="10"/>
        <v>1.35</v>
      </c>
      <c r="V13" s="173">
        <f t="shared" si="1"/>
        <v>1.3</v>
      </c>
      <c r="W13" s="156"/>
    </row>
    <row r="14" spans="1:26" ht="25" customHeight="1" thickBot="1">
      <c r="A14" s="75"/>
      <c r="B14" s="739"/>
      <c r="C14" s="60" t="s">
        <v>361</v>
      </c>
      <c r="D14" s="66">
        <v>1</v>
      </c>
      <c r="E14" s="67">
        <v>1</v>
      </c>
      <c r="F14" s="108" t="s">
        <v>22</v>
      </c>
      <c r="G14" s="108" t="s">
        <v>22</v>
      </c>
      <c r="H14" s="108" t="s">
        <v>22</v>
      </c>
      <c r="I14" s="109" t="s">
        <v>22</v>
      </c>
      <c r="M14" s="703"/>
      <c r="N14" s="399" t="s">
        <v>176</v>
      </c>
      <c r="O14" s="172" t="str">
        <f>"LRFR"&amp;MID(B13,1,3)&amp;MID(C14,1,3)</f>
        <v>LRFRTraSer</v>
      </c>
      <c r="P14" s="161">
        <f t="shared" si="2"/>
        <v>9</v>
      </c>
      <c r="Q14" s="159">
        <f t="shared" si="3"/>
        <v>1</v>
      </c>
      <c r="R14" s="159">
        <f t="shared" si="3"/>
        <v>1</v>
      </c>
      <c r="S14" s="159" t="str">
        <f t="shared" si="10"/>
        <v>NA</v>
      </c>
      <c r="T14" s="159" t="str">
        <f t="shared" si="10"/>
        <v>NA</v>
      </c>
      <c r="U14" s="159" t="str">
        <f t="shared" si="10"/>
        <v>NA</v>
      </c>
      <c r="V14" s="173" t="str">
        <f t="shared" si="1"/>
        <v>NA</v>
      </c>
      <c r="W14" s="156"/>
    </row>
    <row r="15" spans="1:26" ht="25" customHeight="1">
      <c r="A15" s="75"/>
      <c r="B15" s="738" t="s">
        <v>105</v>
      </c>
      <c r="C15" s="59" t="s">
        <v>175</v>
      </c>
      <c r="D15" s="51" t="s">
        <v>181</v>
      </c>
      <c r="E15" s="52">
        <v>1.75</v>
      </c>
      <c r="F15" s="52">
        <v>1.35</v>
      </c>
      <c r="G15" s="52">
        <v>1.35</v>
      </c>
      <c r="H15" s="52">
        <v>1.35</v>
      </c>
      <c r="I15" s="53">
        <v>1.3</v>
      </c>
      <c r="M15" s="702" t="s">
        <v>105</v>
      </c>
      <c r="N15" s="398" t="s">
        <v>175</v>
      </c>
      <c r="O15" s="172" t="str">
        <f>"LRFR"&amp;MID(B15,1,3)&amp;MID(C15,1,3)</f>
        <v>LRFRTimStr</v>
      </c>
      <c r="P15" s="161">
        <f t="shared" si="2"/>
        <v>10</v>
      </c>
      <c r="Q15" s="159" t="str">
        <f t="shared" si="3"/>
        <v>1.25/0.90</v>
      </c>
      <c r="R15" s="159">
        <f t="shared" si="3"/>
        <v>1.75</v>
      </c>
      <c r="S15" s="159">
        <f t="shared" si="10"/>
        <v>1.35</v>
      </c>
      <c r="T15" s="159">
        <f t="shared" si="10"/>
        <v>1.35</v>
      </c>
      <c r="U15" s="159">
        <f t="shared" si="10"/>
        <v>1.35</v>
      </c>
      <c r="V15" s="173">
        <f t="shared" si="1"/>
        <v>1.3</v>
      </c>
      <c r="W15" s="156"/>
    </row>
    <row r="16" spans="1:26" ht="25" customHeight="1" thickBot="1">
      <c r="A16" s="75"/>
      <c r="B16" s="739"/>
      <c r="C16" s="60" t="s">
        <v>176</v>
      </c>
      <c r="D16" s="110" t="s">
        <v>22</v>
      </c>
      <c r="E16" s="108" t="s">
        <v>22</v>
      </c>
      <c r="F16" s="108" t="s">
        <v>22</v>
      </c>
      <c r="G16" s="108" t="s">
        <v>22</v>
      </c>
      <c r="H16" s="108" t="s">
        <v>22</v>
      </c>
      <c r="I16" s="109" t="s">
        <v>22</v>
      </c>
      <c r="M16" s="703"/>
      <c r="N16" s="399" t="s">
        <v>176</v>
      </c>
      <c r="O16" s="174" t="str">
        <f>"LRFR"&amp;MID(B15,1,3)&amp;MID(C16,1,3)</f>
        <v>LRFRTimSer</v>
      </c>
      <c r="P16" s="175">
        <f t="shared" si="2"/>
        <v>11</v>
      </c>
      <c r="Q16" s="176" t="str">
        <f t="shared" si="3"/>
        <v>NA</v>
      </c>
      <c r="R16" s="176" t="str">
        <f t="shared" si="3"/>
        <v>NA</v>
      </c>
      <c r="S16" s="176" t="str">
        <f t="shared" si="10"/>
        <v>NA</v>
      </c>
      <c r="T16" s="176" t="str">
        <f t="shared" si="10"/>
        <v>NA</v>
      </c>
      <c r="U16" s="176" t="str">
        <f t="shared" si="10"/>
        <v>NA</v>
      </c>
      <c r="V16" s="177" t="str">
        <f t="shared" si="1"/>
        <v>NA</v>
      </c>
      <c r="W16" s="156"/>
    </row>
    <row r="17" spans="2:23" ht="25" customHeight="1">
      <c r="B17" s="719" t="s">
        <v>359</v>
      </c>
      <c r="C17" s="719"/>
      <c r="D17" s="719"/>
      <c r="E17" s="719"/>
      <c r="F17" s="719"/>
      <c r="G17" s="719"/>
      <c r="H17" s="719"/>
      <c r="I17" s="719"/>
      <c r="J17" s="719"/>
      <c r="K17" s="719"/>
      <c r="M17" s="111"/>
      <c r="N17" s="111"/>
      <c r="O17" s="111"/>
      <c r="P17" s="161">
        <f t="shared" si="2"/>
        <v>12</v>
      </c>
      <c r="Q17" s="158"/>
      <c r="R17" s="158"/>
      <c r="S17" s="158"/>
      <c r="T17" s="158"/>
      <c r="U17" s="158"/>
      <c r="V17" s="156"/>
      <c r="W17" s="156"/>
    </row>
    <row r="18" spans="2:23" ht="25" customHeight="1">
      <c r="B18" s="719"/>
      <c r="C18" s="719"/>
      <c r="D18" s="719"/>
      <c r="E18" s="719"/>
      <c r="F18" s="719"/>
      <c r="G18" s="719"/>
      <c r="H18" s="719"/>
      <c r="I18" s="719"/>
      <c r="J18" s="719"/>
      <c r="K18" s="719"/>
      <c r="M18" s="111"/>
      <c r="N18" s="111"/>
      <c r="O18" s="111"/>
      <c r="P18" s="161">
        <f t="shared" si="2"/>
        <v>13</v>
      </c>
      <c r="Q18" s="158"/>
      <c r="R18" s="158"/>
      <c r="S18" s="158"/>
      <c r="T18" s="158"/>
      <c r="U18" s="158"/>
      <c r="V18" s="156"/>
      <c r="W18" s="156"/>
    </row>
    <row r="19" spans="2:23" ht="25" customHeight="1">
      <c r="B19" s="719" t="s">
        <v>121</v>
      </c>
      <c r="C19" s="719"/>
      <c r="D19" s="719"/>
      <c r="E19" s="719"/>
      <c r="F19" s="719"/>
      <c r="G19" s="719"/>
      <c r="H19" s="719"/>
      <c r="I19" s="719"/>
      <c r="J19" s="719"/>
      <c r="K19" s="719"/>
      <c r="M19" s="111"/>
      <c r="N19" s="111"/>
      <c r="O19" s="111"/>
      <c r="P19" s="161">
        <f t="shared" si="2"/>
        <v>14</v>
      </c>
      <c r="Q19" s="158"/>
      <c r="R19" s="158"/>
      <c r="S19" s="158"/>
      <c r="T19" s="158"/>
      <c r="U19" s="158"/>
      <c r="V19" s="156"/>
      <c r="W19" s="156"/>
    </row>
    <row r="20" spans="2:23" ht="25" customHeight="1">
      <c r="B20" s="719" t="s">
        <v>363</v>
      </c>
      <c r="C20" s="719"/>
      <c r="D20" s="719"/>
      <c r="E20" s="719"/>
      <c r="F20" s="719"/>
      <c r="G20" s="719"/>
      <c r="H20" s="719"/>
      <c r="I20" s="719"/>
      <c r="J20" s="719"/>
      <c r="K20" s="719"/>
      <c r="M20" s="160"/>
      <c r="N20" s="160"/>
      <c r="O20" s="160"/>
      <c r="P20" s="161">
        <f t="shared" si="2"/>
        <v>15</v>
      </c>
      <c r="Q20" s="158"/>
      <c r="R20" s="157"/>
      <c r="S20" s="157"/>
      <c r="T20" s="158"/>
      <c r="U20" s="158"/>
      <c r="V20" s="156"/>
      <c r="W20" s="156"/>
    </row>
    <row r="21" spans="2:23" ht="25" customHeight="1">
      <c r="B21" s="89" t="s">
        <v>358</v>
      </c>
      <c r="I21" s="150"/>
      <c r="J21" s="150"/>
      <c r="K21" s="150"/>
      <c r="M21" s="160"/>
      <c r="N21" s="160"/>
      <c r="O21" s="160"/>
      <c r="P21" s="161">
        <f t="shared" si="2"/>
        <v>16</v>
      </c>
      <c r="Q21" s="158"/>
      <c r="R21" s="157"/>
      <c r="S21" s="157"/>
      <c r="T21" s="158"/>
      <c r="U21" s="158"/>
      <c r="V21" s="156"/>
      <c r="W21" s="156"/>
    </row>
    <row r="22" spans="2:23" ht="25" customHeight="1">
      <c r="B22" s="719" t="s">
        <v>520</v>
      </c>
      <c r="C22" s="719"/>
      <c r="D22" s="719"/>
      <c r="E22" s="719"/>
      <c r="F22" s="719"/>
      <c r="G22" s="719"/>
      <c r="H22" s="719"/>
      <c r="I22" s="150"/>
      <c r="J22" s="150"/>
      <c r="K22" s="150"/>
      <c r="M22" s="160"/>
      <c r="N22" s="160"/>
      <c r="O22" s="160"/>
      <c r="P22" s="161">
        <f t="shared" si="2"/>
        <v>17</v>
      </c>
      <c r="Q22" s="158"/>
      <c r="R22" s="157"/>
      <c r="S22" s="157"/>
      <c r="T22" s="158"/>
      <c r="U22" s="158"/>
      <c r="V22" s="156"/>
      <c r="W22" s="156"/>
    </row>
    <row r="23" spans="2:23" ht="25" customHeight="1">
      <c r="B23" s="719"/>
      <c r="C23" s="719"/>
      <c r="D23" s="719"/>
      <c r="E23" s="719"/>
      <c r="F23" s="719"/>
      <c r="G23" s="719"/>
      <c r="H23" s="719"/>
      <c r="I23" s="90"/>
      <c r="J23" s="90"/>
      <c r="K23" s="90"/>
      <c r="M23" s="160"/>
      <c r="N23" s="160"/>
      <c r="O23" s="160"/>
      <c r="P23" s="161">
        <f t="shared" si="2"/>
        <v>18</v>
      </c>
      <c r="Q23" s="158"/>
      <c r="R23" s="157"/>
      <c r="S23" s="157"/>
      <c r="T23" s="158"/>
      <c r="U23" s="158"/>
      <c r="V23" s="156"/>
      <c r="W23" s="156"/>
    </row>
    <row r="24" spans="2:23" ht="25" customHeight="1">
      <c r="B24" s="719"/>
      <c r="C24" s="719"/>
      <c r="D24" s="719"/>
      <c r="E24" s="719"/>
      <c r="F24" s="719"/>
      <c r="G24" s="719"/>
      <c r="H24" s="719"/>
      <c r="I24" s="90"/>
      <c r="J24" s="90"/>
      <c r="K24" s="90"/>
      <c r="M24" s="160"/>
      <c r="N24" s="160"/>
      <c r="O24" s="160"/>
      <c r="P24" s="161">
        <f t="shared" si="2"/>
        <v>19</v>
      </c>
      <c r="Q24" s="158"/>
      <c r="R24" s="157"/>
      <c r="S24" s="157"/>
      <c r="T24" s="158"/>
      <c r="U24" s="158"/>
      <c r="V24" s="156"/>
      <c r="W24" s="156"/>
    </row>
    <row r="25" spans="2:23" ht="25" customHeight="1">
      <c r="B25" s="719"/>
      <c r="C25" s="719"/>
      <c r="D25" s="719"/>
      <c r="E25" s="719"/>
      <c r="F25" s="719"/>
      <c r="G25" s="719"/>
      <c r="H25" s="719"/>
      <c r="I25" s="90"/>
      <c r="J25" s="90"/>
      <c r="K25" s="90"/>
      <c r="M25" s="160"/>
      <c r="N25" s="160"/>
      <c r="O25" s="160"/>
      <c r="P25" s="161">
        <f t="shared" si="2"/>
        <v>20</v>
      </c>
      <c r="Q25" s="158"/>
      <c r="R25" s="157"/>
      <c r="S25" s="157"/>
      <c r="T25" s="158"/>
      <c r="U25" s="158"/>
      <c r="V25" s="156"/>
      <c r="W25" s="156"/>
    </row>
    <row r="26" spans="2:23" ht="25" customHeight="1">
      <c r="B26" s="89" t="s">
        <v>558</v>
      </c>
      <c r="C26" s="90"/>
      <c r="D26" s="90"/>
      <c r="E26" s="90"/>
      <c r="F26" s="90"/>
      <c r="G26" s="90"/>
      <c r="H26" s="90"/>
      <c r="I26" s="90"/>
      <c r="J26" s="90"/>
      <c r="K26" s="90"/>
      <c r="M26" s="160"/>
      <c r="N26" s="160"/>
      <c r="O26" s="160"/>
      <c r="P26" s="161">
        <f t="shared" si="2"/>
        <v>21</v>
      </c>
      <c r="Q26" s="158"/>
      <c r="R26" s="157"/>
      <c r="S26" s="157"/>
      <c r="T26" s="158"/>
      <c r="U26" s="158"/>
      <c r="V26" s="156"/>
      <c r="W26" s="156"/>
    </row>
    <row r="27" spans="2:23" ht="25" customHeight="1">
      <c r="B27" s="89" t="s">
        <v>365</v>
      </c>
      <c r="C27" s="90"/>
      <c r="D27" s="90"/>
      <c r="E27" s="90"/>
      <c r="F27" s="90"/>
      <c r="G27" s="90"/>
      <c r="H27" s="90"/>
      <c r="I27" s="90"/>
      <c r="J27" s="90"/>
      <c r="K27" s="90"/>
      <c r="M27" s="160"/>
      <c r="N27" s="160"/>
      <c r="O27" s="160"/>
      <c r="P27" s="161">
        <f t="shared" si="2"/>
        <v>22</v>
      </c>
      <c r="Q27" s="158"/>
      <c r="R27" s="157"/>
      <c r="S27" s="157"/>
      <c r="T27" s="158"/>
      <c r="U27" s="158"/>
      <c r="V27" s="156"/>
      <c r="W27" s="156"/>
    </row>
    <row r="28" spans="2:23" ht="25" customHeight="1">
      <c r="B28" s="89"/>
      <c r="C28" s="90"/>
      <c r="D28" s="90"/>
      <c r="E28" s="90"/>
      <c r="F28" s="90"/>
      <c r="G28" s="90"/>
      <c r="H28" s="90"/>
      <c r="I28" s="90"/>
      <c r="J28" s="90"/>
      <c r="K28" s="90"/>
      <c r="M28" s="160"/>
      <c r="N28" s="160"/>
      <c r="O28" s="160"/>
      <c r="P28" s="161">
        <f t="shared" si="2"/>
        <v>23</v>
      </c>
      <c r="Q28" s="158"/>
      <c r="R28" s="157"/>
      <c r="S28" s="157"/>
      <c r="T28" s="158"/>
      <c r="U28" s="158"/>
      <c r="V28" s="156"/>
      <c r="W28" s="156"/>
    </row>
    <row r="29" spans="2:23" ht="25" customHeight="1">
      <c r="B29" s="128" t="s">
        <v>210</v>
      </c>
      <c r="C29" s="48"/>
      <c r="D29" s="48"/>
      <c r="M29" s="160"/>
      <c r="N29" s="160"/>
      <c r="O29" s="160"/>
      <c r="P29" s="161">
        <f t="shared" si="2"/>
        <v>24</v>
      </c>
      <c r="Q29" s="158"/>
      <c r="R29" s="157"/>
      <c r="S29" s="157"/>
      <c r="T29" s="158"/>
      <c r="U29" s="158"/>
      <c r="V29" s="156"/>
      <c r="W29" s="156"/>
    </row>
    <row r="30" spans="2:23" ht="2.15" customHeight="1" thickBot="1">
      <c r="B30" s="72"/>
      <c r="C30" s="72"/>
      <c r="D30" s="72"/>
      <c r="E30" s="55"/>
      <c r="F30" s="55"/>
      <c r="G30" s="55"/>
      <c r="H30" s="55"/>
      <c r="I30" s="55"/>
      <c r="J30" s="55"/>
      <c r="K30" s="55"/>
      <c r="M30" s="160"/>
      <c r="N30" s="160"/>
      <c r="O30" s="160"/>
      <c r="P30" s="161">
        <f t="shared" si="2"/>
        <v>25</v>
      </c>
      <c r="Q30" s="158"/>
      <c r="R30" s="157"/>
      <c r="S30" s="157"/>
      <c r="T30" s="158"/>
      <c r="U30" s="158"/>
      <c r="V30" s="156"/>
      <c r="W30" s="156"/>
    </row>
    <row r="31" spans="2:23" ht="25" customHeight="1" thickBot="1">
      <c r="B31" s="648" t="s">
        <v>119</v>
      </c>
      <c r="C31" s="650" t="s">
        <v>100</v>
      </c>
      <c r="D31" s="650" t="s">
        <v>190</v>
      </c>
      <c r="E31" s="102" t="s">
        <v>0</v>
      </c>
      <c r="F31" s="103" t="s">
        <v>0</v>
      </c>
      <c r="M31" s="160"/>
      <c r="N31" s="160"/>
      <c r="O31" s="160"/>
      <c r="P31" s="161">
        <f t="shared" si="2"/>
        <v>26</v>
      </c>
      <c r="Q31" s="158"/>
      <c r="R31" s="157"/>
      <c r="S31" s="157"/>
      <c r="T31" s="158"/>
      <c r="U31" s="158"/>
      <c r="V31" s="156"/>
      <c r="W31" s="156"/>
    </row>
    <row r="32" spans="2:23" ht="25" customHeight="1" thickBot="1">
      <c r="B32" s="649"/>
      <c r="C32" s="651"/>
      <c r="D32" s="651"/>
      <c r="E32" s="104" t="s">
        <v>113</v>
      </c>
      <c r="F32" s="105" t="s">
        <v>114</v>
      </c>
      <c r="M32" s="708" t="s">
        <v>202</v>
      </c>
      <c r="N32" s="709"/>
      <c r="O32" s="179" t="s">
        <v>202</v>
      </c>
      <c r="P32" s="169">
        <f t="shared" si="2"/>
        <v>27</v>
      </c>
      <c r="Q32" s="170" t="s">
        <v>173</v>
      </c>
      <c r="R32" s="170" t="s">
        <v>113</v>
      </c>
      <c r="S32" s="170" t="s">
        <v>114</v>
      </c>
      <c r="T32" s="170" t="s">
        <v>23</v>
      </c>
      <c r="U32" s="170" t="s">
        <v>24</v>
      </c>
      <c r="V32" s="171" t="s">
        <v>424</v>
      </c>
      <c r="W32" s="156"/>
    </row>
    <row r="33" spans="2:23" ht="25" customHeight="1">
      <c r="B33" s="742" t="s">
        <v>99</v>
      </c>
      <c r="C33" s="106" t="s">
        <v>175</v>
      </c>
      <c r="D33" s="96">
        <v>1.3</v>
      </c>
      <c r="E33" s="96">
        <v>2.17</v>
      </c>
      <c r="F33" s="97">
        <v>1.3</v>
      </c>
      <c r="M33" s="710" t="s">
        <v>149</v>
      </c>
      <c r="N33" s="237" t="s">
        <v>175</v>
      </c>
      <c r="O33" s="172" t="str">
        <f>"LFR "&amp;MID(B33,1,3)&amp;MID(C33,1,3)</f>
        <v>LFR SteStr</v>
      </c>
      <c r="P33" s="161">
        <f t="shared" si="2"/>
        <v>28</v>
      </c>
      <c r="Q33" s="159">
        <f t="shared" ref="Q33:S39" si="11">D33</f>
        <v>1.3</v>
      </c>
      <c r="R33" s="159">
        <f t="shared" si="11"/>
        <v>2.17</v>
      </c>
      <c r="S33" s="159">
        <f t="shared" si="11"/>
        <v>1.3</v>
      </c>
      <c r="T33" s="159">
        <f t="shared" ref="T33:T42" si="12">S33</f>
        <v>1.3</v>
      </c>
      <c r="U33" s="159" t="s">
        <v>22</v>
      </c>
      <c r="V33" s="173">
        <f>S33</f>
        <v>1.3</v>
      </c>
      <c r="W33" s="156"/>
    </row>
    <row r="34" spans="2:23" ht="25" customHeight="1">
      <c r="B34" s="742"/>
      <c r="C34" s="106" t="s">
        <v>176</v>
      </c>
      <c r="D34" s="96">
        <v>1</v>
      </c>
      <c r="E34" s="96">
        <v>1.67</v>
      </c>
      <c r="F34" s="97">
        <v>1</v>
      </c>
      <c r="M34" s="711"/>
      <c r="N34" s="230" t="s">
        <v>176</v>
      </c>
      <c r="O34" s="172" t="str">
        <f>"LFR "&amp;MID(B33,1,3)&amp;MID(C34,1,3)</f>
        <v>LFR SteSer</v>
      </c>
      <c r="P34" s="161">
        <f t="shared" si="2"/>
        <v>29</v>
      </c>
      <c r="Q34" s="159">
        <f t="shared" si="11"/>
        <v>1</v>
      </c>
      <c r="R34" s="159">
        <f t="shared" si="11"/>
        <v>1.67</v>
      </c>
      <c r="S34" s="159">
        <f t="shared" si="11"/>
        <v>1</v>
      </c>
      <c r="T34" s="159">
        <f t="shared" si="12"/>
        <v>1</v>
      </c>
      <c r="U34" s="159" t="s">
        <v>22</v>
      </c>
      <c r="V34" s="173">
        <f t="shared" ref="V34:V42" si="13">S34</f>
        <v>1</v>
      </c>
      <c r="W34" s="156"/>
    </row>
    <row r="35" spans="2:23" ht="25" customHeight="1">
      <c r="B35" s="742" t="s">
        <v>120</v>
      </c>
      <c r="C35" s="106" t="s">
        <v>175</v>
      </c>
      <c r="D35" s="96">
        <v>1.3</v>
      </c>
      <c r="E35" s="96">
        <v>2.17</v>
      </c>
      <c r="F35" s="97">
        <v>1.3</v>
      </c>
      <c r="M35" s="711" t="s">
        <v>120</v>
      </c>
      <c r="N35" s="230" t="s">
        <v>175</v>
      </c>
      <c r="O35" s="172" t="str">
        <f>"LFR "&amp;MID(B35,1,3)&amp;MID(C35,1,3)</f>
        <v>LFR ReiStr</v>
      </c>
      <c r="P35" s="161">
        <f t="shared" si="2"/>
        <v>30</v>
      </c>
      <c r="Q35" s="159">
        <f t="shared" si="11"/>
        <v>1.3</v>
      </c>
      <c r="R35" s="159">
        <f t="shared" si="11"/>
        <v>2.17</v>
      </c>
      <c r="S35" s="159">
        <f t="shared" si="11"/>
        <v>1.3</v>
      </c>
      <c r="T35" s="159">
        <f t="shared" si="12"/>
        <v>1.3</v>
      </c>
      <c r="U35" s="159" t="s">
        <v>22</v>
      </c>
      <c r="V35" s="173">
        <f t="shared" si="13"/>
        <v>1.3</v>
      </c>
      <c r="W35" s="156"/>
    </row>
    <row r="36" spans="2:23" ht="25" customHeight="1">
      <c r="B36" s="742"/>
      <c r="C36" s="106" t="s">
        <v>176</v>
      </c>
      <c r="D36" s="235" t="s">
        <v>22</v>
      </c>
      <c r="E36" s="235" t="s">
        <v>22</v>
      </c>
      <c r="F36" s="236" t="s">
        <v>22</v>
      </c>
      <c r="M36" s="711"/>
      <c r="N36" s="230" t="s">
        <v>176</v>
      </c>
      <c r="O36" s="172" t="str">
        <f>"LFR "&amp;MID(B35,1,3)&amp;MID(C36,1,3)</f>
        <v>LFR ReiSer</v>
      </c>
      <c r="P36" s="161">
        <f t="shared" si="2"/>
        <v>31</v>
      </c>
      <c r="Q36" s="159" t="str">
        <f t="shared" si="11"/>
        <v>NA</v>
      </c>
      <c r="R36" s="159" t="str">
        <f t="shared" si="11"/>
        <v>NA</v>
      </c>
      <c r="S36" s="159" t="str">
        <f t="shared" si="11"/>
        <v>NA</v>
      </c>
      <c r="T36" s="159" t="str">
        <f t="shared" si="12"/>
        <v>NA</v>
      </c>
      <c r="U36" s="159" t="s">
        <v>22</v>
      </c>
      <c r="V36" s="173" t="str">
        <f t="shared" si="13"/>
        <v>NA</v>
      </c>
      <c r="W36" s="156"/>
    </row>
    <row r="37" spans="2:23" ht="25" customHeight="1">
      <c r="B37" s="742" t="s">
        <v>241</v>
      </c>
      <c r="C37" s="106" t="s">
        <v>175</v>
      </c>
      <c r="D37" s="96">
        <v>1.3</v>
      </c>
      <c r="E37" s="96">
        <v>2.17</v>
      </c>
      <c r="F37" s="97">
        <v>1.3</v>
      </c>
      <c r="M37" s="711" t="s">
        <v>150</v>
      </c>
      <c r="N37" s="230" t="s">
        <v>175</v>
      </c>
      <c r="O37" s="172" t="str">
        <f>"LFR "&amp;MID(B37,1,3)&amp;MID(C37,1,3)</f>
        <v>LFR PreStr</v>
      </c>
      <c r="P37" s="161">
        <f t="shared" si="2"/>
        <v>32</v>
      </c>
      <c r="Q37" s="159">
        <f t="shared" si="11"/>
        <v>1.3</v>
      </c>
      <c r="R37" s="159">
        <f t="shared" si="11"/>
        <v>2.17</v>
      </c>
      <c r="S37" s="159">
        <f t="shared" si="11"/>
        <v>1.3</v>
      </c>
      <c r="T37" s="159">
        <f t="shared" si="12"/>
        <v>1.3</v>
      </c>
      <c r="U37" s="159" t="s">
        <v>22</v>
      </c>
      <c r="V37" s="173">
        <f t="shared" si="13"/>
        <v>1.3</v>
      </c>
      <c r="W37" s="156"/>
    </row>
    <row r="38" spans="2:23" ht="25" customHeight="1">
      <c r="B38" s="742"/>
      <c r="C38" s="106" t="s">
        <v>176</v>
      </c>
      <c r="D38" s="96">
        <v>1</v>
      </c>
      <c r="E38" s="96">
        <v>1</v>
      </c>
      <c r="F38" s="236" t="s">
        <v>22</v>
      </c>
      <c r="M38" s="711"/>
      <c r="N38" s="230" t="s">
        <v>176</v>
      </c>
      <c r="O38" s="172" t="str">
        <f>"LFR "&amp;MID(B37,1,3)&amp;MID(C38,1,3)</f>
        <v>LFR PreSer</v>
      </c>
      <c r="P38" s="161">
        <f t="shared" si="2"/>
        <v>33</v>
      </c>
      <c r="Q38" s="159">
        <f t="shared" si="11"/>
        <v>1</v>
      </c>
      <c r="R38" s="159">
        <f t="shared" si="11"/>
        <v>1</v>
      </c>
      <c r="S38" s="199" t="str">
        <f t="shared" si="11"/>
        <v>NA</v>
      </c>
      <c r="T38" s="199" t="str">
        <f t="shared" si="12"/>
        <v>NA</v>
      </c>
      <c r="U38" s="159" t="str">
        <f>S38</f>
        <v>NA</v>
      </c>
      <c r="V38" s="173" t="str">
        <f t="shared" si="13"/>
        <v>NA</v>
      </c>
      <c r="W38" s="156"/>
    </row>
    <row r="39" spans="2:23" ht="25" customHeight="1">
      <c r="B39" s="742" t="s">
        <v>242</v>
      </c>
      <c r="C39" s="106" t="s">
        <v>175</v>
      </c>
      <c r="D39" s="96">
        <v>1.3</v>
      </c>
      <c r="E39" s="96">
        <v>2.17</v>
      </c>
      <c r="F39" s="97">
        <v>1.3</v>
      </c>
      <c r="M39" s="711" t="s">
        <v>242</v>
      </c>
      <c r="N39" s="230" t="s">
        <v>175</v>
      </c>
      <c r="O39" s="172" t="str">
        <f>"LFR "&amp;MID(B39,1,3)&amp;MID(C39,1,3)</f>
        <v>LFR PosStr</v>
      </c>
      <c r="P39" s="161">
        <f t="shared" si="2"/>
        <v>34</v>
      </c>
      <c r="Q39" s="159">
        <f t="shared" si="11"/>
        <v>1.3</v>
      </c>
      <c r="R39" s="159">
        <f t="shared" si="11"/>
        <v>2.17</v>
      </c>
      <c r="S39" s="159">
        <f t="shared" si="11"/>
        <v>1.3</v>
      </c>
      <c r="T39" s="159">
        <f t="shared" si="12"/>
        <v>1.3</v>
      </c>
      <c r="U39" s="159" t="s">
        <v>22</v>
      </c>
      <c r="V39" s="173">
        <f t="shared" si="13"/>
        <v>1.3</v>
      </c>
      <c r="W39" s="156"/>
    </row>
    <row r="40" spans="2:23" ht="25" customHeight="1">
      <c r="B40" s="742"/>
      <c r="C40" s="106" t="s">
        <v>176</v>
      </c>
      <c r="D40" s="96">
        <v>1</v>
      </c>
      <c r="E40" s="96">
        <v>1</v>
      </c>
      <c r="F40" s="236" t="s">
        <v>22</v>
      </c>
      <c r="M40" s="711"/>
      <c r="N40" s="230" t="s">
        <v>176</v>
      </c>
      <c r="O40" s="172" t="str">
        <f>"LFR "&amp;MID(B39,1,3)&amp;MID(C40,1,3)</f>
        <v>LFR PosSer</v>
      </c>
      <c r="P40" s="161">
        <f t="shared" si="2"/>
        <v>35</v>
      </c>
      <c r="Q40" s="159">
        <f>D40</f>
        <v>1</v>
      </c>
      <c r="R40" s="159">
        <f t="shared" ref="R40:S42" si="14">E40</f>
        <v>1</v>
      </c>
      <c r="S40" s="159" t="str">
        <f t="shared" si="14"/>
        <v>NA</v>
      </c>
      <c r="T40" s="159" t="str">
        <f t="shared" si="12"/>
        <v>NA</v>
      </c>
      <c r="U40" s="159" t="s">
        <v>22</v>
      </c>
      <c r="V40" s="173" t="str">
        <f t="shared" si="13"/>
        <v>NA</v>
      </c>
      <c r="W40" s="156"/>
    </row>
    <row r="41" spans="2:23" ht="25" customHeight="1">
      <c r="B41" s="742" t="s">
        <v>240</v>
      </c>
      <c r="C41" s="106" t="s">
        <v>175</v>
      </c>
      <c r="D41" s="235" t="s">
        <v>22</v>
      </c>
      <c r="E41" s="235" t="s">
        <v>22</v>
      </c>
      <c r="F41" s="236" t="s">
        <v>22</v>
      </c>
      <c r="M41" s="711" t="s">
        <v>151</v>
      </c>
      <c r="N41" s="230" t="s">
        <v>175</v>
      </c>
      <c r="O41" s="172" t="str">
        <f>"LFR "&amp;MID(B41,1,3)&amp;MID(C41,1,3)</f>
        <v>LFR TimStr</v>
      </c>
      <c r="P41" s="161">
        <f t="shared" si="2"/>
        <v>36</v>
      </c>
      <c r="Q41" s="159" t="str">
        <f>D41</f>
        <v>NA</v>
      </c>
      <c r="R41" s="159" t="str">
        <f t="shared" si="14"/>
        <v>NA</v>
      </c>
      <c r="S41" s="159" t="str">
        <f t="shared" si="14"/>
        <v>NA</v>
      </c>
      <c r="T41" s="159" t="str">
        <f t="shared" si="12"/>
        <v>NA</v>
      </c>
      <c r="U41" s="159" t="s">
        <v>22</v>
      </c>
      <c r="V41" s="173" t="str">
        <f t="shared" si="13"/>
        <v>NA</v>
      </c>
      <c r="W41" s="156"/>
    </row>
    <row r="42" spans="2:23" ht="25" customHeight="1" thickBot="1">
      <c r="B42" s="746"/>
      <c r="C42" s="107" t="s">
        <v>176</v>
      </c>
      <c r="D42" s="108" t="s">
        <v>22</v>
      </c>
      <c r="E42" s="108" t="s">
        <v>22</v>
      </c>
      <c r="F42" s="109" t="s">
        <v>22</v>
      </c>
      <c r="M42" s="712"/>
      <c r="N42" s="231" t="s">
        <v>176</v>
      </c>
      <c r="O42" s="174" t="str">
        <f>"LFR "&amp;MID(B41,1,3)&amp;MID(C42,1,3)</f>
        <v>LFR TimSer</v>
      </c>
      <c r="P42" s="175">
        <f t="shared" si="2"/>
        <v>37</v>
      </c>
      <c r="Q42" s="176" t="str">
        <f>D42</f>
        <v>NA</v>
      </c>
      <c r="R42" s="176" t="str">
        <f t="shared" si="14"/>
        <v>NA</v>
      </c>
      <c r="S42" s="176" t="str">
        <f t="shared" si="14"/>
        <v>NA</v>
      </c>
      <c r="T42" s="176" t="str">
        <f t="shared" si="12"/>
        <v>NA</v>
      </c>
      <c r="U42" s="176" t="s">
        <v>22</v>
      </c>
      <c r="V42" s="177" t="str">
        <f t="shared" si="13"/>
        <v>NA</v>
      </c>
      <c r="W42" s="156"/>
    </row>
    <row r="43" spans="2:23" ht="25" customHeight="1">
      <c r="B43" s="719" t="s">
        <v>243</v>
      </c>
      <c r="C43" s="719"/>
      <c r="D43" s="719"/>
      <c r="E43" s="719"/>
      <c r="F43" s="719"/>
      <c r="G43" s="719"/>
      <c r="H43" s="719"/>
      <c r="I43" s="719"/>
      <c r="J43" s="719"/>
      <c r="K43" s="719"/>
      <c r="M43" s="160"/>
      <c r="N43" s="160"/>
      <c r="O43" s="160"/>
      <c r="P43" s="161">
        <f t="shared" si="2"/>
        <v>38</v>
      </c>
      <c r="Q43" s="158"/>
      <c r="R43" s="157"/>
      <c r="S43" s="157"/>
      <c r="T43" s="158"/>
      <c r="U43" s="158"/>
      <c r="V43" s="156"/>
      <c r="W43" s="156"/>
    </row>
    <row r="44" spans="2:23" ht="25" customHeight="1">
      <c r="B44" s="719" t="s">
        <v>121</v>
      </c>
      <c r="C44" s="719"/>
      <c r="D44" s="719"/>
      <c r="E44" s="719"/>
      <c r="F44" s="719"/>
      <c r="G44" s="719"/>
      <c r="H44" s="719"/>
      <c r="I44" s="719"/>
      <c r="J44" s="719"/>
      <c r="K44" s="719"/>
      <c r="M44" s="160"/>
      <c r="N44" s="160"/>
      <c r="O44" s="160"/>
      <c r="P44" s="161">
        <f t="shared" si="2"/>
        <v>39</v>
      </c>
      <c r="Q44" s="158"/>
      <c r="R44" s="157"/>
      <c r="S44" s="157"/>
      <c r="T44" s="158"/>
      <c r="U44" s="158"/>
      <c r="V44" s="156"/>
      <c r="W44" s="156"/>
    </row>
    <row r="45" spans="2:23" ht="25" customHeight="1">
      <c r="B45" s="89" t="s">
        <v>248</v>
      </c>
      <c r="C45" s="147"/>
      <c r="D45" s="147"/>
      <c r="E45" s="147"/>
      <c r="F45" s="147"/>
      <c r="G45" s="147"/>
      <c r="H45" s="147"/>
      <c r="I45" s="147"/>
      <c r="J45" s="147"/>
      <c r="K45" s="147"/>
      <c r="M45" s="160"/>
      <c r="N45" s="160"/>
      <c r="O45" s="160"/>
      <c r="P45" s="161">
        <f t="shared" si="2"/>
        <v>40</v>
      </c>
      <c r="Q45" s="158"/>
      <c r="R45" s="157"/>
      <c r="S45" s="157"/>
      <c r="T45" s="158"/>
      <c r="U45" s="158"/>
      <c r="V45" s="156"/>
      <c r="W45" s="156"/>
    </row>
    <row r="46" spans="2:23" ht="25" customHeight="1">
      <c r="B46" s="719" t="s">
        <v>239</v>
      </c>
      <c r="C46" s="719"/>
      <c r="D46" s="719"/>
      <c r="E46" s="719"/>
      <c r="F46" s="719"/>
      <c r="G46" s="719"/>
      <c r="H46" s="719"/>
      <c r="I46" s="719"/>
      <c r="J46" s="719"/>
      <c r="K46" s="719"/>
      <c r="M46" s="160"/>
      <c r="N46" s="160"/>
      <c r="O46" s="160"/>
      <c r="P46" s="161">
        <f t="shared" si="2"/>
        <v>41</v>
      </c>
      <c r="Q46" s="158"/>
      <c r="R46" s="157"/>
      <c r="S46" s="157"/>
      <c r="T46" s="158"/>
      <c r="U46" s="158"/>
      <c r="V46" s="156"/>
      <c r="W46" s="156"/>
    </row>
    <row r="47" spans="2:23" ht="25" customHeight="1">
      <c r="M47" s="160"/>
      <c r="N47" s="160"/>
      <c r="O47" s="160"/>
      <c r="P47" s="161">
        <f t="shared" si="2"/>
        <v>42</v>
      </c>
      <c r="Q47" s="158"/>
      <c r="R47" s="157"/>
      <c r="S47" s="157"/>
      <c r="T47" s="158"/>
      <c r="U47" s="158"/>
      <c r="V47" s="156"/>
      <c r="W47" s="156"/>
    </row>
    <row r="48" spans="2:23" ht="25" customHeight="1">
      <c r="B48" s="153" t="s">
        <v>418</v>
      </c>
      <c r="C48" s="135"/>
      <c r="D48" s="135"/>
      <c r="E48" s="135"/>
      <c r="F48" s="135"/>
      <c r="G48" s="135"/>
      <c r="H48" s="135"/>
      <c r="I48" s="135"/>
      <c r="J48" s="135"/>
      <c r="K48" s="135"/>
      <c r="M48" s="160"/>
      <c r="N48" s="160"/>
      <c r="O48" s="160"/>
      <c r="P48" s="161">
        <f t="shared" si="2"/>
        <v>43</v>
      </c>
      <c r="Q48" s="158"/>
      <c r="R48" s="157"/>
      <c r="S48" s="157"/>
      <c r="T48" s="158"/>
      <c r="U48" s="158"/>
      <c r="V48" s="156"/>
      <c r="W48" s="156"/>
    </row>
    <row r="49" spans="1:16384" ht="2.15" customHeight="1" thickBot="1">
      <c r="B49" s="153"/>
      <c r="C49" s="147"/>
      <c r="D49" s="147"/>
      <c r="E49" s="147"/>
      <c r="F49" s="147"/>
      <c r="G49" s="147"/>
      <c r="H49" s="147"/>
      <c r="I49" s="147"/>
      <c r="J49" s="147"/>
      <c r="K49" s="147"/>
      <c r="M49" s="160"/>
      <c r="N49" s="160"/>
      <c r="O49" s="160"/>
      <c r="P49" s="161">
        <f t="shared" si="2"/>
        <v>44</v>
      </c>
      <c r="Q49" s="158"/>
      <c r="R49" s="157"/>
      <c r="S49" s="157"/>
      <c r="T49" s="158"/>
      <c r="U49" s="158"/>
      <c r="V49" s="156"/>
      <c r="W49" s="156"/>
    </row>
    <row r="50" spans="1:16384" ht="30" customHeight="1" thickBot="1">
      <c r="B50" s="731" t="s">
        <v>205</v>
      </c>
      <c r="C50" s="732"/>
      <c r="D50" s="384" t="s">
        <v>113</v>
      </c>
      <c r="E50" s="442" t="s">
        <v>492</v>
      </c>
      <c r="F50" s="384" t="s">
        <v>480</v>
      </c>
      <c r="K50" s="745"/>
      <c r="M50" s="713" t="s">
        <v>225</v>
      </c>
      <c r="N50" s="714"/>
      <c r="O50" s="181" t="s">
        <v>224</v>
      </c>
      <c r="P50" s="166">
        <f t="shared" si="2"/>
        <v>45</v>
      </c>
      <c r="Q50" s="167">
        <v>1</v>
      </c>
      <c r="R50" s="167">
        <v>1</v>
      </c>
      <c r="S50" s="167">
        <v>1</v>
      </c>
      <c r="T50" s="167">
        <v>1</v>
      </c>
      <c r="U50" s="167" t="s">
        <v>22</v>
      </c>
      <c r="V50" s="168">
        <v>1</v>
      </c>
      <c r="W50" s="156"/>
    </row>
    <row r="51" spans="1:16384" ht="30" customHeight="1" thickBot="1">
      <c r="B51" s="723" t="s">
        <v>174</v>
      </c>
      <c r="C51" s="385" t="s">
        <v>179</v>
      </c>
      <c r="D51" s="53">
        <v>1.75</v>
      </c>
      <c r="E51" s="53">
        <v>1.35</v>
      </c>
      <c r="F51" s="53">
        <v>1.3</v>
      </c>
      <c r="G51" s="380"/>
      <c r="H51" s="380"/>
      <c r="I51" s="380"/>
      <c r="J51" s="380"/>
      <c r="K51" s="745"/>
      <c r="M51" s="715"/>
      <c r="N51" s="716"/>
      <c r="O51" s="181" t="s">
        <v>22</v>
      </c>
      <c r="P51" s="166">
        <f t="shared" si="2"/>
        <v>46</v>
      </c>
      <c r="Q51" s="167" t="s">
        <v>22</v>
      </c>
      <c r="R51" s="167" t="s">
        <v>22</v>
      </c>
      <c r="S51" s="167" t="s">
        <v>22</v>
      </c>
      <c r="T51" s="167" t="s">
        <v>22</v>
      </c>
      <c r="U51" s="167" t="s">
        <v>22</v>
      </c>
      <c r="V51" s="168" t="s">
        <v>22</v>
      </c>
      <c r="W51" s="156"/>
    </row>
    <row r="52" spans="1:16384" ht="30" customHeight="1" thickBot="1">
      <c r="B52" s="724"/>
      <c r="C52" s="386" t="s">
        <v>180</v>
      </c>
      <c r="D52" s="148">
        <v>1.75</v>
      </c>
      <c r="E52" s="148">
        <v>1.35</v>
      </c>
      <c r="F52" s="148">
        <v>1.3</v>
      </c>
      <c r="K52" s="343"/>
      <c r="M52" s="717"/>
      <c r="N52" s="718"/>
      <c r="O52" s="180" t="s">
        <v>225</v>
      </c>
      <c r="P52" s="169">
        <f t="shared" si="2"/>
        <v>47</v>
      </c>
      <c r="Q52" s="170" t="s">
        <v>173</v>
      </c>
      <c r="R52" s="170" t="s">
        <v>113</v>
      </c>
      <c r="S52" s="170" t="s">
        <v>114</v>
      </c>
      <c r="T52" s="170" t="s">
        <v>23</v>
      </c>
      <c r="U52" s="170" t="s">
        <v>24</v>
      </c>
      <c r="V52" s="171" t="s">
        <v>424</v>
      </c>
      <c r="W52" s="156"/>
    </row>
    <row r="53" spans="1:16384" ht="30" customHeight="1">
      <c r="B53" s="724"/>
      <c r="C53" s="386" t="s">
        <v>177</v>
      </c>
      <c r="D53" s="148">
        <v>1</v>
      </c>
      <c r="E53" s="148" t="s">
        <v>206</v>
      </c>
      <c r="F53" s="148" t="s">
        <v>206</v>
      </c>
      <c r="K53" s="46"/>
      <c r="M53" s="728" t="s">
        <v>174</v>
      </c>
      <c r="N53" s="232" t="s">
        <v>179</v>
      </c>
      <c r="O53" s="172" t="str">
        <f>"LRFR"&amp;MID(B$51,1,3)&amp;MID(C51,1,3)</f>
        <v>LRFRLonStr</v>
      </c>
      <c r="P53" s="161">
        <f t="shared" si="2"/>
        <v>48</v>
      </c>
      <c r="Q53" s="159">
        <v>1.25</v>
      </c>
      <c r="R53" s="159">
        <v>1.75</v>
      </c>
      <c r="S53" s="159">
        <f>E51</f>
        <v>1.35</v>
      </c>
      <c r="T53" s="159">
        <f t="shared" ref="T53:V58" si="15">S53</f>
        <v>1.35</v>
      </c>
      <c r="U53" s="159">
        <f t="shared" si="15"/>
        <v>1.35</v>
      </c>
      <c r="V53" s="173">
        <v>1.3</v>
      </c>
      <c r="W53" s="156"/>
    </row>
    <row r="54" spans="1:16384" ht="30" customHeight="1" thickBot="1">
      <c r="B54" s="725"/>
      <c r="C54" s="387" t="s">
        <v>178</v>
      </c>
      <c r="D54" s="149">
        <v>1</v>
      </c>
      <c r="E54" s="149" t="s">
        <v>206</v>
      </c>
      <c r="F54" s="149" t="s">
        <v>206</v>
      </c>
      <c r="K54" s="46"/>
      <c r="M54" s="729"/>
      <c r="N54" s="233" t="s">
        <v>180</v>
      </c>
      <c r="O54" s="172" t="str">
        <f>"LRFR"&amp;MID(B$51,1,3)&amp;MID(C52,1,3)</f>
        <v>LRFRLonStr</v>
      </c>
      <c r="P54" s="161">
        <f t="shared" si="2"/>
        <v>49</v>
      </c>
      <c r="Q54" s="159">
        <v>1.25</v>
      </c>
      <c r="R54" s="159">
        <v>1.75</v>
      </c>
      <c r="S54" s="159">
        <f>E52</f>
        <v>1.35</v>
      </c>
      <c r="T54" s="159">
        <f t="shared" si="15"/>
        <v>1.35</v>
      </c>
      <c r="U54" s="159">
        <f t="shared" si="15"/>
        <v>1.35</v>
      </c>
      <c r="V54" s="173">
        <v>1.3</v>
      </c>
      <c r="W54" s="156"/>
    </row>
    <row r="55" spans="1:16384" ht="30" customHeight="1">
      <c r="B55" s="723" t="s">
        <v>207</v>
      </c>
      <c r="C55" s="385" t="s">
        <v>179</v>
      </c>
      <c r="D55" s="62">
        <v>1.75</v>
      </c>
      <c r="E55" s="62">
        <v>1.35</v>
      </c>
      <c r="F55" s="62">
        <v>1.3</v>
      </c>
      <c r="K55" s="46"/>
      <c r="M55" s="729"/>
      <c r="N55" s="233" t="s">
        <v>177</v>
      </c>
      <c r="O55" s="172" t="str">
        <f>"LRFR"&amp;MID(B$51,1,3)&amp;MID(C53,1,3)</f>
        <v>LRFRLonSer</v>
      </c>
      <c r="P55" s="161">
        <f t="shared" si="2"/>
        <v>50</v>
      </c>
      <c r="Q55" s="159">
        <v>1</v>
      </c>
      <c r="R55" s="159">
        <v>0.8</v>
      </c>
      <c r="S55" s="159" t="str">
        <f>MID(E53,1,7)</f>
        <v>0.90 SL</v>
      </c>
      <c r="T55" s="159" t="str">
        <f t="shared" si="15"/>
        <v>0.90 SL</v>
      </c>
      <c r="U55" s="159" t="str">
        <f t="shared" si="15"/>
        <v>0.90 SL</v>
      </c>
      <c r="V55" s="173" t="str">
        <f t="shared" si="15"/>
        <v>0.90 SL</v>
      </c>
      <c r="W55" s="156"/>
    </row>
    <row r="56" spans="1:16384" ht="30" customHeight="1" thickBot="1">
      <c r="B56" s="725"/>
      <c r="C56" s="387" t="s">
        <v>183</v>
      </c>
      <c r="D56" s="149">
        <v>1</v>
      </c>
      <c r="E56" s="149">
        <v>1</v>
      </c>
      <c r="F56" s="149">
        <v>1</v>
      </c>
      <c r="K56" s="46"/>
      <c r="M56" s="730"/>
      <c r="N56" s="234" t="s">
        <v>178</v>
      </c>
      <c r="O56" s="172" t="str">
        <f>"LRFR"&amp;MID(B$51,1,3)&amp;MID(C54,1,3)</f>
        <v>LRFRLonSer</v>
      </c>
      <c r="P56" s="161">
        <f t="shared" si="2"/>
        <v>51</v>
      </c>
      <c r="Q56" s="159">
        <v>1</v>
      </c>
      <c r="R56" s="159">
        <v>0.8</v>
      </c>
      <c r="S56" s="159" t="str">
        <f>MID(E54,1,7)</f>
        <v>0.90 SL</v>
      </c>
      <c r="T56" s="159" t="str">
        <f t="shared" si="15"/>
        <v>0.90 SL</v>
      </c>
      <c r="U56" s="159" t="str">
        <f t="shared" si="15"/>
        <v>0.90 SL</v>
      </c>
      <c r="V56" s="173" t="str">
        <f t="shared" si="15"/>
        <v>0.90 SL</v>
      </c>
      <c r="W56" s="156"/>
    </row>
    <row r="57" spans="1:16384" ht="30" customHeight="1">
      <c r="B57" s="89" t="s">
        <v>395</v>
      </c>
      <c r="D57" s="46"/>
      <c r="F57" s="46"/>
      <c r="K57" s="46"/>
      <c r="M57" s="728" t="s">
        <v>207</v>
      </c>
      <c r="N57" s="232" t="s">
        <v>179</v>
      </c>
      <c r="O57" s="172" t="str">
        <f>"LRFR"&amp;MID(B$55,1,3)&amp;MID(C55,1,3)</f>
        <v>LRFRTraStr</v>
      </c>
      <c r="P57" s="161">
        <f t="shared" si="2"/>
        <v>52</v>
      </c>
      <c r="Q57" s="159">
        <v>1</v>
      </c>
      <c r="R57" s="159">
        <v>1.75</v>
      </c>
      <c r="S57" s="159">
        <f>E55</f>
        <v>1.35</v>
      </c>
      <c r="T57" s="159">
        <f t="shared" si="15"/>
        <v>1.35</v>
      </c>
      <c r="U57" s="159">
        <f t="shared" si="15"/>
        <v>1.35</v>
      </c>
      <c r="V57" s="173">
        <v>1.3</v>
      </c>
      <c r="W57" s="156"/>
    </row>
    <row r="58" spans="1:16384" ht="30" customHeight="1" thickBot="1">
      <c r="B58" s="89" t="s">
        <v>394</v>
      </c>
      <c r="D58" s="46"/>
      <c r="F58" s="46"/>
      <c r="K58" s="46"/>
      <c r="M58" s="730"/>
      <c r="N58" s="234" t="s">
        <v>183</v>
      </c>
      <c r="O58" s="174" t="str">
        <f>"LRFR"&amp;MID(B$55,1,3)&amp;MID(C56,1,3)</f>
        <v>LRFRTraSer</v>
      </c>
      <c r="P58" s="175">
        <f t="shared" si="2"/>
        <v>53</v>
      </c>
      <c r="Q58" s="176">
        <v>1</v>
      </c>
      <c r="R58" s="176">
        <v>1</v>
      </c>
      <c r="S58" s="176">
        <f>E56</f>
        <v>1</v>
      </c>
      <c r="T58" s="176">
        <f t="shared" si="15"/>
        <v>1</v>
      </c>
      <c r="U58" s="176">
        <f t="shared" si="15"/>
        <v>1</v>
      </c>
      <c r="V58" s="177">
        <f t="shared" si="15"/>
        <v>1</v>
      </c>
      <c r="W58" s="156"/>
    </row>
    <row r="59" spans="1:16384" ht="25" customHeight="1">
      <c r="B59" s="89" t="s">
        <v>528</v>
      </c>
      <c r="C59" s="135"/>
      <c r="D59" s="135"/>
      <c r="E59" s="135"/>
      <c r="F59" s="135"/>
      <c r="G59" s="135"/>
      <c r="H59" s="135"/>
      <c r="I59" s="135"/>
      <c r="J59" s="135"/>
      <c r="K59" s="135"/>
      <c r="L59" s="54"/>
      <c r="V59" s="117"/>
      <c r="W59" s="154"/>
      <c r="Y59" s="154"/>
    </row>
    <row r="60" spans="1:16384" ht="25" customHeight="1">
      <c r="C60" s="369"/>
      <c r="D60" s="369"/>
      <c r="E60" s="369"/>
      <c r="F60" s="369"/>
      <c r="G60" s="369"/>
      <c r="H60" s="369"/>
      <c r="I60" s="369"/>
      <c r="J60" s="369"/>
      <c r="K60" s="369"/>
      <c r="L60" s="54"/>
      <c r="V60" s="117"/>
      <c r="W60" s="154"/>
      <c r="Y60" s="154"/>
    </row>
    <row r="61" spans="1:16384" ht="25" customHeight="1">
      <c r="C61" s="369"/>
      <c r="D61" s="369"/>
      <c r="E61" s="369"/>
      <c r="F61" s="369"/>
      <c r="G61" s="369"/>
      <c r="H61" s="369"/>
      <c r="I61" s="369"/>
      <c r="J61" s="369"/>
      <c r="K61" s="369"/>
      <c r="L61" s="54"/>
      <c r="V61" s="117"/>
      <c r="W61" s="154"/>
      <c r="Y61" s="154"/>
    </row>
    <row r="62" spans="1:16384" ht="20.149999999999999"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c r="IW62" s="78"/>
      <c r="IX62" s="78"/>
      <c r="IY62" s="78"/>
      <c r="IZ62" s="78"/>
      <c r="JA62" s="78"/>
      <c r="JB62" s="78"/>
      <c r="JC62" s="78"/>
      <c r="JD62" s="78"/>
      <c r="JE62" s="78"/>
      <c r="JF62" s="78"/>
      <c r="JG62" s="78"/>
      <c r="JH62" s="78"/>
      <c r="JI62" s="78"/>
      <c r="JJ62" s="78"/>
      <c r="JK62" s="78"/>
      <c r="JL62" s="78"/>
      <c r="JM62" s="78"/>
      <c r="JN62" s="78"/>
      <c r="JO62" s="78"/>
      <c r="JP62" s="78"/>
      <c r="JQ62" s="78"/>
      <c r="JR62" s="78"/>
      <c r="JS62" s="78"/>
      <c r="JT62" s="78"/>
      <c r="JU62" s="78"/>
      <c r="JV62" s="78"/>
      <c r="JW62" s="78"/>
      <c r="JX62" s="78"/>
      <c r="JY62" s="78"/>
      <c r="JZ62" s="78"/>
      <c r="KA62" s="78"/>
      <c r="KB62" s="78"/>
      <c r="KC62" s="78"/>
      <c r="KD62" s="78"/>
      <c r="KE62" s="78"/>
      <c r="KF62" s="78"/>
      <c r="KG62" s="78"/>
      <c r="KH62" s="78"/>
      <c r="KI62" s="78"/>
      <c r="KJ62" s="78"/>
      <c r="KK62" s="78"/>
      <c r="KL62" s="78"/>
      <c r="KM62" s="78"/>
      <c r="KN62" s="78"/>
      <c r="KO62" s="78"/>
      <c r="KP62" s="78"/>
      <c r="KQ62" s="78"/>
      <c r="KR62" s="78"/>
      <c r="KS62" s="78"/>
      <c r="KT62" s="78"/>
      <c r="KU62" s="78"/>
      <c r="KV62" s="78"/>
      <c r="KW62" s="78"/>
      <c r="KX62" s="78"/>
      <c r="KY62" s="78"/>
      <c r="KZ62" s="78"/>
      <c r="LA62" s="78"/>
      <c r="LB62" s="78"/>
      <c r="LC62" s="78"/>
      <c r="LD62" s="78"/>
      <c r="LE62" s="78"/>
      <c r="LF62" s="78"/>
      <c r="LG62" s="78"/>
      <c r="LH62" s="78"/>
      <c r="LI62" s="78"/>
      <c r="LJ62" s="78"/>
      <c r="LK62" s="78"/>
      <c r="LL62" s="78"/>
      <c r="LM62" s="78"/>
      <c r="LN62" s="78"/>
      <c r="LO62" s="78"/>
      <c r="LP62" s="78"/>
      <c r="LQ62" s="78"/>
      <c r="LR62" s="78"/>
      <c r="LS62" s="78"/>
      <c r="LT62" s="78"/>
      <c r="LU62" s="78"/>
      <c r="LV62" s="78"/>
      <c r="LW62" s="78"/>
      <c r="LX62" s="78"/>
      <c r="LY62" s="78"/>
      <c r="LZ62" s="78"/>
      <c r="MA62" s="78"/>
      <c r="MB62" s="78"/>
      <c r="MC62" s="78"/>
      <c r="MD62" s="78"/>
      <c r="ME62" s="78"/>
      <c r="MF62" s="78"/>
      <c r="MG62" s="78"/>
      <c r="MH62" s="78"/>
      <c r="MI62" s="78"/>
      <c r="MJ62" s="78"/>
      <c r="MK62" s="78"/>
      <c r="ML62" s="78"/>
      <c r="MM62" s="78"/>
      <c r="MN62" s="78"/>
      <c r="MO62" s="78"/>
      <c r="MP62" s="78"/>
      <c r="MQ62" s="78"/>
      <c r="MR62" s="78"/>
      <c r="MS62" s="78"/>
      <c r="MT62" s="78"/>
      <c r="MU62" s="78"/>
      <c r="MV62" s="78"/>
      <c r="MW62" s="78"/>
      <c r="MX62" s="78"/>
      <c r="MY62" s="78"/>
      <c r="MZ62" s="78"/>
      <c r="NA62" s="78"/>
      <c r="NB62" s="78"/>
      <c r="NC62" s="78"/>
      <c r="ND62" s="78"/>
      <c r="NE62" s="78"/>
      <c r="NF62" s="78"/>
      <c r="NG62" s="78"/>
      <c r="NH62" s="78"/>
      <c r="NI62" s="78"/>
      <c r="NJ62" s="78"/>
      <c r="NK62" s="78"/>
      <c r="NL62" s="78"/>
      <c r="NM62" s="78"/>
      <c r="NN62" s="78"/>
      <c r="NO62" s="78"/>
      <c r="NP62" s="78"/>
      <c r="NQ62" s="78"/>
      <c r="NR62" s="78"/>
      <c r="NS62" s="78"/>
      <c r="NT62" s="78"/>
      <c r="NU62" s="78"/>
      <c r="NV62" s="78"/>
      <c r="NW62" s="78"/>
      <c r="NX62" s="78"/>
      <c r="NY62" s="78"/>
      <c r="NZ62" s="78"/>
      <c r="OA62" s="78"/>
      <c r="OB62" s="78"/>
      <c r="OC62" s="78"/>
      <c r="OD62" s="78"/>
      <c r="OE62" s="78"/>
      <c r="OF62" s="78"/>
      <c r="OG62" s="78"/>
      <c r="OH62" s="78"/>
      <c r="OI62" s="78"/>
      <c r="OJ62" s="78"/>
      <c r="OK62" s="78"/>
      <c r="OL62" s="78"/>
      <c r="OM62" s="78"/>
      <c r="ON62" s="78"/>
      <c r="OO62" s="78"/>
      <c r="OP62" s="78"/>
      <c r="OQ62" s="78"/>
      <c r="OR62" s="78"/>
      <c r="OS62" s="78"/>
      <c r="OT62" s="78"/>
      <c r="OU62" s="78"/>
      <c r="OV62" s="78"/>
      <c r="OW62" s="78"/>
      <c r="OX62" s="78"/>
      <c r="OY62" s="78"/>
      <c r="OZ62" s="78"/>
      <c r="PA62" s="78"/>
      <c r="PB62" s="78"/>
      <c r="PC62" s="78"/>
      <c r="PD62" s="78"/>
      <c r="PE62" s="78"/>
      <c r="PF62" s="78"/>
      <c r="PG62" s="78"/>
      <c r="PH62" s="78"/>
      <c r="PI62" s="78"/>
      <c r="PJ62" s="78"/>
      <c r="PK62" s="78"/>
      <c r="PL62" s="78"/>
      <c r="PM62" s="78"/>
      <c r="PN62" s="78"/>
      <c r="PO62" s="78"/>
      <c r="PP62" s="78"/>
      <c r="PQ62" s="78"/>
      <c r="PR62" s="78"/>
      <c r="PS62" s="78"/>
      <c r="PT62" s="78"/>
      <c r="PU62" s="78"/>
      <c r="PV62" s="78"/>
      <c r="PW62" s="78"/>
      <c r="PX62" s="78"/>
      <c r="PY62" s="78"/>
      <c r="PZ62" s="78"/>
      <c r="QA62" s="78"/>
      <c r="QB62" s="78"/>
      <c r="QC62" s="78"/>
      <c r="QD62" s="78"/>
      <c r="QE62" s="78"/>
      <c r="QF62" s="78"/>
      <c r="QG62" s="78"/>
      <c r="QH62" s="78"/>
      <c r="QI62" s="78"/>
      <c r="QJ62" s="78"/>
      <c r="QK62" s="78"/>
      <c r="QL62" s="78"/>
      <c r="QM62" s="78"/>
      <c r="QN62" s="78"/>
      <c r="QO62" s="78"/>
      <c r="QP62" s="78"/>
      <c r="QQ62" s="78"/>
      <c r="QR62" s="78"/>
      <c r="QS62" s="78"/>
      <c r="QT62" s="78"/>
      <c r="QU62" s="78"/>
      <c r="QV62" s="78"/>
      <c r="QW62" s="78"/>
      <c r="QX62" s="78"/>
      <c r="QY62" s="78"/>
      <c r="QZ62" s="78"/>
      <c r="RA62" s="78"/>
      <c r="RB62" s="78"/>
      <c r="RC62" s="78"/>
      <c r="RD62" s="78"/>
      <c r="RE62" s="78"/>
      <c r="RF62" s="78"/>
      <c r="RG62" s="78"/>
      <c r="RH62" s="78"/>
      <c r="RI62" s="78"/>
      <c r="RJ62" s="78"/>
      <c r="RK62" s="78"/>
      <c r="RL62" s="78"/>
      <c r="RM62" s="78"/>
      <c r="RN62" s="78"/>
      <c r="RO62" s="78"/>
      <c r="RP62" s="78"/>
      <c r="RQ62" s="78"/>
      <c r="RR62" s="78"/>
      <c r="RS62" s="78"/>
      <c r="RT62" s="78"/>
      <c r="RU62" s="78"/>
      <c r="RV62" s="78"/>
      <c r="RW62" s="78"/>
      <c r="RX62" s="78"/>
      <c r="RY62" s="78"/>
      <c r="RZ62" s="78"/>
      <c r="SA62" s="78"/>
      <c r="SB62" s="78"/>
      <c r="SC62" s="78"/>
      <c r="SD62" s="78"/>
      <c r="SE62" s="78"/>
      <c r="SF62" s="78"/>
      <c r="SG62" s="78"/>
      <c r="SH62" s="78"/>
      <c r="SI62" s="78"/>
      <c r="SJ62" s="78"/>
      <c r="SK62" s="78"/>
      <c r="SL62" s="78"/>
      <c r="SM62" s="78"/>
      <c r="SN62" s="78"/>
      <c r="SO62" s="78"/>
      <c r="SP62" s="78"/>
      <c r="SQ62" s="78"/>
      <c r="SR62" s="78"/>
      <c r="SS62" s="78"/>
      <c r="ST62" s="78"/>
      <c r="SU62" s="78"/>
      <c r="SV62" s="78"/>
      <c r="SW62" s="78"/>
      <c r="SX62" s="78"/>
      <c r="SY62" s="78"/>
      <c r="SZ62" s="78"/>
      <c r="TA62" s="78"/>
      <c r="TB62" s="78"/>
      <c r="TC62" s="78"/>
      <c r="TD62" s="78"/>
      <c r="TE62" s="78"/>
      <c r="TF62" s="78"/>
      <c r="TG62" s="78"/>
      <c r="TH62" s="78"/>
      <c r="TI62" s="78"/>
      <c r="TJ62" s="78"/>
      <c r="TK62" s="78"/>
      <c r="TL62" s="78"/>
      <c r="TM62" s="78"/>
      <c r="TN62" s="78"/>
      <c r="TO62" s="78"/>
      <c r="TP62" s="78"/>
      <c r="TQ62" s="78"/>
      <c r="TR62" s="78"/>
      <c r="TS62" s="78"/>
      <c r="TT62" s="78"/>
      <c r="TU62" s="78"/>
      <c r="TV62" s="78"/>
      <c r="TW62" s="78"/>
      <c r="TX62" s="78"/>
      <c r="TY62" s="78"/>
      <c r="TZ62" s="78"/>
      <c r="UA62" s="78"/>
      <c r="UB62" s="78"/>
      <c r="UC62" s="78"/>
      <c r="UD62" s="78"/>
      <c r="UE62" s="78"/>
      <c r="UF62" s="78"/>
      <c r="UG62" s="78"/>
      <c r="UH62" s="78"/>
      <c r="UI62" s="78"/>
      <c r="UJ62" s="78"/>
      <c r="UK62" s="78"/>
      <c r="UL62" s="78"/>
      <c r="UM62" s="78"/>
      <c r="UN62" s="78"/>
      <c r="UO62" s="78"/>
      <c r="UP62" s="78"/>
      <c r="UQ62" s="78"/>
      <c r="UR62" s="78"/>
      <c r="US62" s="78"/>
      <c r="UT62" s="78"/>
      <c r="UU62" s="78"/>
      <c r="UV62" s="78"/>
      <c r="UW62" s="78"/>
      <c r="UX62" s="78"/>
      <c r="UY62" s="78"/>
      <c r="UZ62" s="78"/>
      <c r="VA62" s="78"/>
      <c r="VB62" s="78"/>
      <c r="VC62" s="78"/>
      <c r="VD62" s="78"/>
      <c r="VE62" s="78"/>
      <c r="VF62" s="78"/>
      <c r="VG62" s="78"/>
      <c r="VH62" s="78"/>
      <c r="VI62" s="78"/>
      <c r="VJ62" s="78"/>
      <c r="VK62" s="78"/>
      <c r="VL62" s="78"/>
      <c r="VM62" s="78"/>
      <c r="VN62" s="78"/>
      <c r="VO62" s="78"/>
      <c r="VP62" s="78"/>
      <c r="VQ62" s="78"/>
      <c r="VR62" s="78"/>
      <c r="VS62" s="78"/>
      <c r="VT62" s="78"/>
      <c r="VU62" s="78"/>
      <c r="VV62" s="78"/>
      <c r="VW62" s="78"/>
      <c r="VX62" s="78"/>
      <c r="VY62" s="78"/>
      <c r="VZ62" s="78"/>
      <c r="WA62" s="78"/>
      <c r="WB62" s="78"/>
      <c r="WC62" s="78"/>
      <c r="WD62" s="78"/>
      <c r="WE62" s="78"/>
      <c r="WF62" s="78"/>
      <c r="WG62" s="78"/>
      <c r="WH62" s="78"/>
      <c r="WI62" s="78"/>
      <c r="WJ62" s="78"/>
      <c r="WK62" s="78"/>
      <c r="WL62" s="78"/>
      <c r="WM62" s="78"/>
      <c r="WN62" s="78"/>
      <c r="WO62" s="78"/>
      <c r="WP62" s="78"/>
      <c r="WQ62" s="78"/>
      <c r="WR62" s="78"/>
      <c r="WS62" s="78"/>
      <c r="WT62" s="78"/>
      <c r="WU62" s="78"/>
      <c r="WV62" s="78"/>
      <c r="WW62" s="78"/>
      <c r="WX62" s="78"/>
      <c r="WY62" s="78"/>
      <c r="WZ62" s="78"/>
      <c r="XA62" s="78"/>
      <c r="XB62" s="78"/>
      <c r="XC62" s="78"/>
      <c r="XD62" s="78"/>
      <c r="XE62" s="78"/>
      <c r="XF62" s="78"/>
      <c r="XG62" s="78"/>
      <c r="XH62" s="78"/>
      <c r="XI62" s="78"/>
      <c r="XJ62" s="78"/>
      <c r="XK62" s="78"/>
      <c r="XL62" s="78"/>
      <c r="XM62" s="78"/>
      <c r="XN62" s="78"/>
      <c r="XO62" s="78"/>
      <c r="XP62" s="78"/>
      <c r="XQ62" s="78"/>
      <c r="XR62" s="78"/>
      <c r="XS62" s="78"/>
      <c r="XT62" s="78"/>
      <c r="XU62" s="78"/>
      <c r="XV62" s="78"/>
      <c r="XW62" s="78"/>
      <c r="XX62" s="78"/>
      <c r="XY62" s="78"/>
      <c r="XZ62" s="78"/>
      <c r="YA62" s="78"/>
      <c r="YB62" s="78"/>
      <c r="YC62" s="78"/>
      <c r="YD62" s="78"/>
      <c r="YE62" s="78"/>
      <c r="YF62" s="78"/>
      <c r="YG62" s="78"/>
      <c r="YH62" s="78"/>
      <c r="YI62" s="78"/>
      <c r="YJ62" s="78"/>
      <c r="YK62" s="78"/>
      <c r="YL62" s="78"/>
      <c r="YM62" s="78"/>
      <c r="YN62" s="78"/>
      <c r="YO62" s="78"/>
      <c r="YP62" s="78"/>
      <c r="YQ62" s="78"/>
      <c r="YR62" s="78"/>
      <c r="YS62" s="78"/>
      <c r="YT62" s="78"/>
      <c r="YU62" s="78"/>
      <c r="YV62" s="78"/>
      <c r="YW62" s="78"/>
      <c r="YX62" s="78"/>
      <c r="YY62" s="78"/>
      <c r="YZ62" s="78"/>
      <c r="ZA62" s="78"/>
      <c r="ZB62" s="78"/>
      <c r="ZC62" s="78"/>
      <c r="ZD62" s="78"/>
      <c r="ZE62" s="78"/>
      <c r="ZF62" s="78"/>
      <c r="ZG62" s="78"/>
      <c r="ZH62" s="78"/>
      <c r="ZI62" s="78"/>
      <c r="ZJ62" s="78"/>
      <c r="ZK62" s="78"/>
      <c r="ZL62" s="78"/>
      <c r="ZM62" s="78"/>
      <c r="ZN62" s="78"/>
      <c r="ZO62" s="78"/>
      <c r="ZP62" s="78"/>
      <c r="ZQ62" s="78"/>
      <c r="ZR62" s="78"/>
      <c r="ZS62" s="78"/>
      <c r="ZT62" s="78"/>
      <c r="ZU62" s="78"/>
      <c r="ZV62" s="78"/>
      <c r="ZW62" s="78"/>
      <c r="ZX62" s="78"/>
      <c r="ZY62" s="78"/>
      <c r="ZZ62" s="78"/>
      <c r="AAA62" s="78"/>
      <c r="AAB62" s="78"/>
      <c r="AAC62" s="78"/>
      <c r="AAD62" s="78"/>
      <c r="AAE62" s="78"/>
      <c r="AAF62" s="78"/>
      <c r="AAG62" s="78"/>
      <c r="AAH62" s="78"/>
      <c r="AAI62" s="78"/>
      <c r="AAJ62" s="78"/>
      <c r="AAK62" s="78"/>
      <c r="AAL62" s="78"/>
      <c r="AAM62" s="78"/>
      <c r="AAN62" s="78"/>
      <c r="AAO62" s="78"/>
      <c r="AAP62" s="78"/>
      <c r="AAQ62" s="78"/>
      <c r="AAR62" s="78"/>
      <c r="AAS62" s="78"/>
      <c r="AAT62" s="78"/>
      <c r="AAU62" s="78"/>
      <c r="AAV62" s="78"/>
      <c r="AAW62" s="78"/>
      <c r="AAX62" s="78"/>
      <c r="AAY62" s="78"/>
      <c r="AAZ62" s="78"/>
      <c r="ABA62" s="78"/>
      <c r="ABB62" s="78"/>
      <c r="ABC62" s="78"/>
      <c r="ABD62" s="78"/>
      <c r="ABE62" s="78"/>
      <c r="ABF62" s="78"/>
      <c r="ABG62" s="78"/>
      <c r="ABH62" s="78"/>
      <c r="ABI62" s="78"/>
      <c r="ABJ62" s="78"/>
      <c r="ABK62" s="78"/>
      <c r="ABL62" s="78"/>
      <c r="ABM62" s="78"/>
      <c r="ABN62" s="78"/>
      <c r="ABO62" s="78"/>
      <c r="ABP62" s="78"/>
      <c r="ABQ62" s="78"/>
      <c r="ABR62" s="78"/>
      <c r="ABS62" s="78"/>
      <c r="ABT62" s="78"/>
      <c r="ABU62" s="78"/>
      <c r="ABV62" s="78"/>
      <c r="ABW62" s="78"/>
      <c r="ABX62" s="78"/>
      <c r="ABY62" s="78"/>
      <c r="ABZ62" s="78"/>
      <c r="ACA62" s="78"/>
      <c r="ACB62" s="78"/>
      <c r="ACC62" s="78"/>
      <c r="ACD62" s="78"/>
      <c r="ACE62" s="78"/>
      <c r="ACF62" s="78"/>
      <c r="ACG62" s="78"/>
      <c r="ACH62" s="78"/>
      <c r="ACI62" s="78"/>
      <c r="ACJ62" s="78"/>
      <c r="ACK62" s="78"/>
      <c r="ACL62" s="78"/>
      <c r="ACM62" s="78"/>
      <c r="ACN62" s="78"/>
      <c r="ACO62" s="78"/>
      <c r="ACP62" s="78"/>
      <c r="ACQ62" s="78"/>
      <c r="ACR62" s="78"/>
      <c r="ACS62" s="78"/>
      <c r="ACT62" s="78"/>
      <c r="ACU62" s="78"/>
      <c r="ACV62" s="78"/>
      <c r="ACW62" s="78"/>
      <c r="ACX62" s="78"/>
      <c r="ACY62" s="78"/>
      <c r="ACZ62" s="78"/>
      <c r="ADA62" s="78"/>
      <c r="ADB62" s="78"/>
      <c r="ADC62" s="78"/>
      <c r="ADD62" s="78"/>
      <c r="ADE62" s="78"/>
      <c r="ADF62" s="78"/>
      <c r="ADG62" s="78"/>
      <c r="ADH62" s="78"/>
      <c r="ADI62" s="78"/>
      <c r="ADJ62" s="78"/>
      <c r="ADK62" s="78"/>
      <c r="ADL62" s="78"/>
      <c r="ADM62" s="78"/>
      <c r="ADN62" s="78"/>
      <c r="ADO62" s="78"/>
      <c r="ADP62" s="78"/>
      <c r="ADQ62" s="78"/>
      <c r="ADR62" s="78"/>
      <c r="ADS62" s="78"/>
      <c r="ADT62" s="78"/>
      <c r="ADU62" s="78"/>
      <c r="ADV62" s="78"/>
      <c r="ADW62" s="78"/>
      <c r="ADX62" s="78"/>
      <c r="ADY62" s="78"/>
      <c r="ADZ62" s="78"/>
      <c r="AEA62" s="78"/>
      <c r="AEB62" s="78"/>
      <c r="AEC62" s="78"/>
      <c r="AED62" s="78"/>
      <c r="AEE62" s="78"/>
      <c r="AEF62" s="78"/>
      <c r="AEG62" s="78"/>
      <c r="AEH62" s="78"/>
      <c r="AEI62" s="78"/>
      <c r="AEJ62" s="78"/>
      <c r="AEK62" s="78"/>
      <c r="AEL62" s="78"/>
      <c r="AEM62" s="78"/>
      <c r="AEN62" s="78"/>
      <c r="AEO62" s="78"/>
      <c r="AEP62" s="78"/>
      <c r="AEQ62" s="78"/>
      <c r="AER62" s="78"/>
      <c r="AES62" s="78"/>
      <c r="AET62" s="78"/>
      <c r="AEU62" s="78"/>
      <c r="AEV62" s="78"/>
      <c r="AEW62" s="78"/>
      <c r="AEX62" s="78"/>
      <c r="AEY62" s="78"/>
      <c r="AEZ62" s="78"/>
      <c r="AFA62" s="78"/>
      <c r="AFB62" s="78"/>
      <c r="AFC62" s="78"/>
      <c r="AFD62" s="78"/>
      <c r="AFE62" s="78"/>
      <c r="AFF62" s="78"/>
      <c r="AFG62" s="78"/>
      <c r="AFH62" s="78"/>
      <c r="AFI62" s="78"/>
      <c r="AFJ62" s="78"/>
      <c r="AFK62" s="78"/>
      <c r="AFL62" s="78"/>
      <c r="AFM62" s="78"/>
      <c r="AFN62" s="78"/>
      <c r="AFO62" s="78"/>
      <c r="AFP62" s="78"/>
      <c r="AFQ62" s="78"/>
      <c r="AFR62" s="78"/>
      <c r="AFS62" s="78"/>
      <c r="AFT62" s="78"/>
      <c r="AFU62" s="78"/>
      <c r="AFV62" s="78"/>
      <c r="AFW62" s="78"/>
      <c r="AFX62" s="78"/>
      <c r="AFY62" s="78"/>
      <c r="AFZ62" s="78"/>
      <c r="AGA62" s="78"/>
      <c r="AGB62" s="78"/>
      <c r="AGC62" s="78"/>
      <c r="AGD62" s="78"/>
      <c r="AGE62" s="78"/>
      <c r="AGF62" s="78"/>
      <c r="AGG62" s="78"/>
      <c r="AGH62" s="78"/>
      <c r="AGI62" s="78"/>
      <c r="AGJ62" s="78"/>
      <c r="AGK62" s="78"/>
      <c r="AGL62" s="78"/>
      <c r="AGM62" s="78"/>
      <c r="AGN62" s="78"/>
      <c r="AGO62" s="78"/>
      <c r="AGP62" s="78"/>
      <c r="AGQ62" s="78"/>
      <c r="AGR62" s="78"/>
      <c r="AGS62" s="78"/>
      <c r="AGT62" s="78"/>
      <c r="AGU62" s="78"/>
      <c r="AGV62" s="78"/>
      <c r="AGW62" s="78"/>
      <c r="AGX62" s="78"/>
      <c r="AGY62" s="78"/>
      <c r="AGZ62" s="78"/>
      <c r="AHA62" s="78"/>
      <c r="AHB62" s="78"/>
      <c r="AHC62" s="78"/>
      <c r="AHD62" s="78"/>
      <c r="AHE62" s="78"/>
      <c r="AHF62" s="78"/>
      <c r="AHG62" s="78"/>
      <c r="AHH62" s="78"/>
      <c r="AHI62" s="78"/>
      <c r="AHJ62" s="78"/>
      <c r="AHK62" s="78"/>
      <c r="AHL62" s="78"/>
      <c r="AHM62" s="78"/>
      <c r="AHN62" s="78"/>
      <c r="AHO62" s="78"/>
      <c r="AHP62" s="78"/>
      <c r="AHQ62" s="78"/>
      <c r="AHR62" s="78"/>
      <c r="AHS62" s="78"/>
      <c r="AHT62" s="78"/>
      <c r="AHU62" s="78"/>
      <c r="AHV62" s="78"/>
      <c r="AHW62" s="78"/>
      <c r="AHX62" s="78"/>
      <c r="AHY62" s="78"/>
      <c r="AHZ62" s="78"/>
      <c r="AIA62" s="78"/>
      <c r="AIB62" s="78"/>
      <c r="AIC62" s="78"/>
      <c r="AID62" s="78"/>
      <c r="AIE62" s="78"/>
      <c r="AIF62" s="78"/>
      <c r="AIG62" s="78"/>
      <c r="AIH62" s="78"/>
      <c r="AII62" s="78"/>
      <c r="AIJ62" s="78"/>
      <c r="AIK62" s="78"/>
      <c r="AIL62" s="78"/>
      <c r="AIM62" s="78"/>
      <c r="AIN62" s="78"/>
      <c r="AIO62" s="78"/>
      <c r="AIP62" s="78"/>
      <c r="AIQ62" s="78"/>
      <c r="AIR62" s="78"/>
      <c r="AIS62" s="78"/>
      <c r="AIT62" s="78"/>
      <c r="AIU62" s="78"/>
      <c r="AIV62" s="78"/>
      <c r="AIW62" s="78"/>
      <c r="AIX62" s="78"/>
      <c r="AIY62" s="78"/>
      <c r="AIZ62" s="78"/>
      <c r="AJA62" s="78"/>
      <c r="AJB62" s="78"/>
      <c r="AJC62" s="78"/>
      <c r="AJD62" s="78"/>
      <c r="AJE62" s="78"/>
      <c r="AJF62" s="78"/>
      <c r="AJG62" s="78"/>
      <c r="AJH62" s="78"/>
      <c r="AJI62" s="78"/>
      <c r="AJJ62" s="78"/>
      <c r="AJK62" s="78"/>
      <c r="AJL62" s="78"/>
      <c r="AJM62" s="78"/>
      <c r="AJN62" s="78"/>
      <c r="AJO62" s="78"/>
      <c r="AJP62" s="78"/>
      <c r="AJQ62" s="78"/>
      <c r="AJR62" s="78"/>
      <c r="AJS62" s="78"/>
      <c r="AJT62" s="78"/>
      <c r="AJU62" s="78"/>
      <c r="AJV62" s="78"/>
      <c r="AJW62" s="78"/>
      <c r="AJX62" s="78"/>
      <c r="AJY62" s="78"/>
      <c r="AJZ62" s="78"/>
      <c r="AKA62" s="78"/>
      <c r="AKB62" s="78"/>
      <c r="AKC62" s="78"/>
      <c r="AKD62" s="78"/>
      <c r="AKE62" s="78"/>
      <c r="AKF62" s="78"/>
      <c r="AKG62" s="78"/>
      <c r="AKH62" s="78"/>
      <c r="AKI62" s="78"/>
      <c r="AKJ62" s="78"/>
      <c r="AKK62" s="78"/>
      <c r="AKL62" s="78"/>
      <c r="AKM62" s="78"/>
      <c r="AKN62" s="78"/>
      <c r="AKO62" s="78"/>
      <c r="AKP62" s="78"/>
      <c r="AKQ62" s="78"/>
      <c r="AKR62" s="78"/>
      <c r="AKS62" s="78"/>
      <c r="AKT62" s="78"/>
      <c r="AKU62" s="78"/>
      <c r="AKV62" s="78"/>
      <c r="AKW62" s="78"/>
      <c r="AKX62" s="78"/>
      <c r="AKY62" s="78"/>
      <c r="AKZ62" s="78"/>
      <c r="ALA62" s="78"/>
      <c r="ALB62" s="78"/>
      <c r="ALC62" s="78"/>
      <c r="ALD62" s="78"/>
      <c r="ALE62" s="78"/>
      <c r="ALF62" s="78"/>
      <c r="ALG62" s="78"/>
      <c r="ALH62" s="78"/>
      <c r="ALI62" s="78"/>
      <c r="ALJ62" s="78"/>
      <c r="ALK62" s="78"/>
      <c r="ALL62" s="78"/>
      <c r="ALM62" s="78"/>
      <c r="ALN62" s="78"/>
      <c r="ALO62" s="78"/>
      <c r="ALP62" s="78"/>
      <c r="ALQ62" s="78"/>
      <c r="ALR62" s="78"/>
      <c r="ALS62" s="78"/>
      <c r="ALT62" s="78"/>
      <c r="ALU62" s="78"/>
      <c r="ALV62" s="78"/>
      <c r="ALW62" s="78"/>
      <c r="ALX62" s="78"/>
      <c r="ALY62" s="78"/>
      <c r="ALZ62" s="78"/>
      <c r="AMA62" s="78"/>
      <c r="AMB62" s="78"/>
      <c r="AMC62" s="78"/>
      <c r="AMD62" s="78"/>
      <c r="AME62" s="78"/>
      <c r="AMF62" s="78"/>
      <c r="AMG62" s="78"/>
      <c r="AMH62" s="78"/>
      <c r="AMI62" s="78"/>
      <c r="AMJ62" s="78"/>
      <c r="AMK62" s="78"/>
      <c r="AML62" s="78"/>
      <c r="AMM62" s="78"/>
      <c r="AMN62" s="78"/>
      <c r="AMO62" s="78"/>
      <c r="AMP62" s="78"/>
      <c r="AMQ62" s="78"/>
      <c r="AMR62" s="78"/>
      <c r="AMS62" s="78"/>
      <c r="AMT62" s="78"/>
      <c r="AMU62" s="78"/>
      <c r="AMV62" s="78"/>
      <c r="AMW62" s="78"/>
      <c r="AMX62" s="78"/>
      <c r="AMY62" s="78"/>
      <c r="AMZ62" s="78"/>
      <c r="ANA62" s="78"/>
      <c r="ANB62" s="78"/>
      <c r="ANC62" s="78"/>
      <c r="AND62" s="78"/>
      <c r="ANE62" s="78"/>
      <c r="ANF62" s="78"/>
      <c r="ANG62" s="78"/>
      <c r="ANH62" s="78"/>
      <c r="ANI62" s="78"/>
      <c r="ANJ62" s="78"/>
      <c r="ANK62" s="78"/>
      <c r="ANL62" s="78"/>
      <c r="ANM62" s="78"/>
      <c r="ANN62" s="78"/>
      <c r="ANO62" s="78"/>
      <c r="ANP62" s="78"/>
      <c r="ANQ62" s="78"/>
      <c r="ANR62" s="78"/>
      <c r="ANS62" s="78"/>
      <c r="ANT62" s="78"/>
      <c r="ANU62" s="78"/>
      <c r="ANV62" s="78"/>
      <c r="ANW62" s="78"/>
      <c r="ANX62" s="78"/>
      <c r="ANY62" s="78"/>
      <c r="ANZ62" s="78"/>
      <c r="AOA62" s="78"/>
      <c r="AOB62" s="78"/>
      <c r="AOC62" s="78"/>
      <c r="AOD62" s="78"/>
      <c r="AOE62" s="78"/>
      <c r="AOF62" s="78"/>
      <c r="AOG62" s="78"/>
      <c r="AOH62" s="78"/>
      <c r="AOI62" s="78"/>
      <c r="AOJ62" s="78"/>
      <c r="AOK62" s="78"/>
      <c r="AOL62" s="78"/>
      <c r="AOM62" s="78"/>
      <c r="AON62" s="78"/>
      <c r="AOO62" s="78"/>
      <c r="AOP62" s="78"/>
      <c r="AOQ62" s="78"/>
      <c r="AOR62" s="78"/>
      <c r="AOS62" s="78"/>
      <c r="AOT62" s="78"/>
      <c r="AOU62" s="78"/>
      <c r="AOV62" s="78"/>
      <c r="AOW62" s="78"/>
      <c r="AOX62" s="78"/>
      <c r="AOY62" s="78"/>
      <c r="AOZ62" s="78"/>
      <c r="APA62" s="78"/>
      <c r="APB62" s="78"/>
      <c r="APC62" s="78"/>
      <c r="APD62" s="78"/>
      <c r="APE62" s="78"/>
      <c r="APF62" s="78"/>
      <c r="APG62" s="78"/>
      <c r="APH62" s="78"/>
      <c r="API62" s="78"/>
      <c r="APJ62" s="78"/>
      <c r="APK62" s="78"/>
      <c r="APL62" s="78"/>
      <c r="APM62" s="78"/>
      <c r="APN62" s="78"/>
      <c r="APO62" s="78"/>
      <c r="APP62" s="78"/>
      <c r="APQ62" s="78"/>
      <c r="APR62" s="78"/>
      <c r="APS62" s="78"/>
      <c r="APT62" s="78"/>
      <c r="APU62" s="78"/>
      <c r="APV62" s="78"/>
      <c r="APW62" s="78"/>
      <c r="APX62" s="78"/>
      <c r="APY62" s="78"/>
      <c r="APZ62" s="78"/>
      <c r="AQA62" s="78"/>
      <c r="AQB62" s="78"/>
      <c r="AQC62" s="78"/>
      <c r="AQD62" s="78"/>
      <c r="AQE62" s="78"/>
      <c r="AQF62" s="78"/>
      <c r="AQG62" s="78"/>
      <c r="AQH62" s="78"/>
      <c r="AQI62" s="78"/>
      <c r="AQJ62" s="78"/>
      <c r="AQK62" s="78"/>
      <c r="AQL62" s="78"/>
      <c r="AQM62" s="78"/>
      <c r="AQN62" s="78"/>
      <c r="AQO62" s="78"/>
      <c r="AQP62" s="78"/>
      <c r="AQQ62" s="78"/>
      <c r="AQR62" s="78"/>
      <c r="AQS62" s="78"/>
      <c r="AQT62" s="78"/>
      <c r="AQU62" s="78"/>
      <c r="AQV62" s="78"/>
      <c r="AQW62" s="78"/>
      <c r="AQX62" s="78"/>
      <c r="AQY62" s="78"/>
      <c r="AQZ62" s="78"/>
      <c r="ARA62" s="78"/>
      <c r="ARB62" s="78"/>
      <c r="ARC62" s="78"/>
      <c r="ARD62" s="78"/>
      <c r="ARE62" s="78"/>
      <c r="ARF62" s="78"/>
      <c r="ARG62" s="78"/>
      <c r="ARH62" s="78"/>
      <c r="ARI62" s="78"/>
      <c r="ARJ62" s="78"/>
      <c r="ARK62" s="78"/>
      <c r="ARL62" s="78"/>
      <c r="ARM62" s="78"/>
      <c r="ARN62" s="78"/>
      <c r="ARO62" s="78"/>
      <c r="ARP62" s="78"/>
      <c r="ARQ62" s="78"/>
      <c r="ARR62" s="78"/>
      <c r="ARS62" s="78"/>
      <c r="ART62" s="78"/>
      <c r="ARU62" s="78"/>
      <c r="ARV62" s="78"/>
      <c r="ARW62" s="78"/>
      <c r="ARX62" s="78"/>
      <c r="ARY62" s="78"/>
      <c r="ARZ62" s="78"/>
      <c r="ASA62" s="78"/>
      <c r="ASB62" s="78"/>
      <c r="ASC62" s="78"/>
      <c r="ASD62" s="78"/>
      <c r="ASE62" s="78"/>
      <c r="ASF62" s="78"/>
      <c r="ASG62" s="78"/>
      <c r="ASH62" s="78"/>
      <c r="ASI62" s="78"/>
      <c r="ASJ62" s="78"/>
      <c r="ASK62" s="78"/>
      <c r="ASL62" s="78"/>
      <c r="ASM62" s="78"/>
      <c r="ASN62" s="78"/>
      <c r="ASO62" s="78"/>
      <c r="ASP62" s="78"/>
      <c r="ASQ62" s="78"/>
      <c r="ASR62" s="78"/>
      <c r="ASS62" s="78"/>
      <c r="AST62" s="78"/>
      <c r="ASU62" s="78"/>
      <c r="ASV62" s="78"/>
      <c r="ASW62" s="78"/>
      <c r="ASX62" s="78"/>
      <c r="ASY62" s="78"/>
      <c r="ASZ62" s="78"/>
      <c r="ATA62" s="78"/>
      <c r="ATB62" s="78"/>
      <c r="ATC62" s="78"/>
      <c r="ATD62" s="78"/>
      <c r="ATE62" s="78"/>
      <c r="ATF62" s="78"/>
      <c r="ATG62" s="78"/>
      <c r="ATH62" s="78"/>
      <c r="ATI62" s="78"/>
      <c r="ATJ62" s="78"/>
      <c r="ATK62" s="78"/>
      <c r="ATL62" s="78"/>
      <c r="ATM62" s="78"/>
      <c r="ATN62" s="78"/>
      <c r="ATO62" s="78"/>
      <c r="ATP62" s="78"/>
      <c r="ATQ62" s="78"/>
      <c r="ATR62" s="78"/>
      <c r="ATS62" s="78"/>
      <c r="ATT62" s="78"/>
      <c r="ATU62" s="78"/>
      <c r="ATV62" s="78"/>
      <c r="ATW62" s="78"/>
      <c r="ATX62" s="78"/>
      <c r="ATY62" s="78"/>
      <c r="ATZ62" s="78"/>
      <c r="AUA62" s="78"/>
      <c r="AUB62" s="78"/>
      <c r="AUC62" s="78"/>
      <c r="AUD62" s="78"/>
      <c r="AUE62" s="78"/>
      <c r="AUF62" s="78"/>
      <c r="AUG62" s="78"/>
      <c r="AUH62" s="78"/>
      <c r="AUI62" s="78"/>
      <c r="AUJ62" s="78"/>
      <c r="AUK62" s="78"/>
      <c r="AUL62" s="78"/>
      <c r="AUM62" s="78"/>
      <c r="AUN62" s="78"/>
      <c r="AUO62" s="78"/>
      <c r="AUP62" s="78"/>
      <c r="AUQ62" s="78"/>
      <c r="AUR62" s="78"/>
      <c r="AUS62" s="78"/>
      <c r="AUT62" s="78"/>
      <c r="AUU62" s="78"/>
      <c r="AUV62" s="78"/>
      <c r="AUW62" s="78"/>
      <c r="AUX62" s="78"/>
      <c r="AUY62" s="78"/>
      <c r="AUZ62" s="78"/>
      <c r="AVA62" s="78"/>
      <c r="AVB62" s="78"/>
      <c r="AVC62" s="78"/>
      <c r="AVD62" s="78"/>
      <c r="AVE62" s="78"/>
      <c r="AVF62" s="78"/>
      <c r="AVG62" s="78"/>
      <c r="AVH62" s="78"/>
      <c r="AVI62" s="78"/>
      <c r="AVJ62" s="78"/>
      <c r="AVK62" s="78"/>
      <c r="AVL62" s="78"/>
      <c r="AVM62" s="78"/>
      <c r="AVN62" s="78"/>
      <c r="AVO62" s="78"/>
      <c r="AVP62" s="78"/>
      <c r="AVQ62" s="78"/>
      <c r="AVR62" s="78"/>
      <c r="AVS62" s="78"/>
      <c r="AVT62" s="78"/>
      <c r="AVU62" s="78"/>
      <c r="AVV62" s="78"/>
      <c r="AVW62" s="78"/>
      <c r="AVX62" s="78"/>
      <c r="AVY62" s="78"/>
      <c r="AVZ62" s="78"/>
      <c r="AWA62" s="78"/>
      <c r="AWB62" s="78"/>
      <c r="AWC62" s="78"/>
      <c r="AWD62" s="78"/>
      <c r="AWE62" s="78"/>
      <c r="AWF62" s="78"/>
      <c r="AWG62" s="78"/>
      <c r="AWH62" s="78"/>
      <c r="AWI62" s="78"/>
      <c r="AWJ62" s="78"/>
      <c r="AWK62" s="78"/>
      <c r="AWL62" s="78"/>
      <c r="AWM62" s="78"/>
      <c r="AWN62" s="78"/>
      <c r="AWO62" s="78"/>
      <c r="AWP62" s="78"/>
      <c r="AWQ62" s="78"/>
      <c r="AWR62" s="78"/>
      <c r="AWS62" s="78"/>
      <c r="AWT62" s="78"/>
      <c r="AWU62" s="78"/>
      <c r="AWV62" s="78"/>
      <c r="AWW62" s="78"/>
      <c r="AWX62" s="78"/>
      <c r="AWY62" s="78"/>
      <c r="AWZ62" s="78"/>
      <c r="AXA62" s="78"/>
      <c r="AXB62" s="78"/>
      <c r="AXC62" s="78"/>
      <c r="AXD62" s="78"/>
      <c r="AXE62" s="78"/>
      <c r="AXF62" s="78"/>
      <c r="AXG62" s="78"/>
      <c r="AXH62" s="78"/>
      <c r="AXI62" s="78"/>
      <c r="AXJ62" s="78"/>
      <c r="AXK62" s="78"/>
      <c r="AXL62" s="78"/>
      <c r="AXM62" s="78"/>
      <c r="AXN62" s="78"/>
      <c r="AXO62" s="78"/>
      <c r="AXP62" s="78"/>
      <c r="AXQ62" s="78"/>
      <c r="AXR62" s="78"/>
      <c r="AXS62" s="78"/>
      <c r="AXT62" s="78"/>
      <c r="AXU62" s="78"/>
      <c r="AXV62" s="78"/>
      <c r="AXW62" s="78"/>
      <c r="AXX62" s="78"/>
      <c r="AXY62" s="78"/>
      <c r="AXZ62" s="78"/>
      <c r="AYA62" s="78"/>
      <c r="AYB62" s="78"/>
      <c r="AYC62" s="78"/>
      <c r="AYD62" s="78"/>
      <c r="AYE62" s="78"/>
      <c r="AYF62" s="78"/>
      <c r="AYG62" s="78"/>
      <c r="AYH62" s="78"/>
      <c r="AYI62" s="78"/>
      <c r="AYJ62" s="78"/>
      <c r="AYK62" s="78"/>
      <c r="AYL62" s="78"/>
      <c r="AYM62" s="78"/>
      <c r="AYN62" s="78"/>
      <c r="AYO62" s="78"/>
      <c r="AYP62" s="78"/>
      <c r="AYQ62" s="78"/>
      <c r="AYR62" s="78"/>
      <c r="AYS62" s="78"/>
      <c r="AYT62" s="78"/>
      <c r="AYU62" s="78"/>
      <c r="AYV62" s="78"/>
      <c r="AYW62" s="78"/>
      <c r="AYX62" s="78"/>
      <c r="AYY62" s="78"/>
      <c r="AYZ62" s="78"/>
      <c r="AZA62" s="78"/>
      <c r="AZB62" s="78"/>
      <c r="AZC62" s="78"/>
      <c r="AZD62" s="78"/>
      <c r="AZE62" s="78"/>
      <c r="AZF62" s="78"/>
      <c r="AZG62" s="78"/>
      <c r="AZH62" s="78"/>
      <c r="AZI62" s="78"/>
      <c r="AZJ62" s="78"/>
      <c r="AZK62" s="78"/>
      <c r="AZL62" s="78"/>
      <c r="AZM62" s="78"/>
      <c r="AZN62" s="78"/>
      <c r="AZO62" s="78"/>
      <c r="AZP62" s="78"/>
      <c r="AZQ62" s="78"/>
      <c r="AZR62" s="78"/>
      <c r="AZS62" s="78"/>
      <c r="AZT62" s="78"/>
      <c r="AZU62" s="78"/>
      <c r="AZV62" s="78"/>
      <c r="AZW62" s="78"/>
      <c r="AZX62" s="78"/>
      <c r="AZY62" s="78"/>
      <c r="AZZ62" s="78"/>
      <c r="BAA62" s="78"/>
      <c r="BAB62" s="78"/>
      <c r="BAC62" s="78"/>
      <c r="BAD62" s="78"/>
      <c r="BAE62" s="78"/>
      <c r="BAF62" s="78"/>
      <c r="BAG62" s="78"/>
      <c r="BAH62" s="78"/>
      <c r="BAI62" s="78"/>
      <c r="BAJ62" s="78"/>
      <c r="BAK62" s="78"/>
      <c r="BAL62" s="78"/>
      <c r="BAM62" s="78"/>
      <c r="BAN62" s="78"/>
      <c r="BAO62" s="78"/>
      <c r="BAP62" s="78"/>
      <c r="BAQ62" s="78"/>
      <c r="BAR62" s="78"/>
      <c r="BAS62" s="78"/>
      <c r="BAT62" s="78"/>
      <c r="BAU62" s="78"/>
      <c r="BAV62" s="78"/>
      <c r="BAW62" s="78"/>
      <c r="BAX62" s="78"/>
      <c r="BAY62" s="78"/>
      <c r="BAZ62" s="78"/>
      <c r="BBA62" s="78"/>
      <c r="BBB62" s="78"/>
      <c r="BBC62" s="78"/>
      <c r="BBD62" s="78"/>
      <c r="BBE62" s="78"/>
      <c r="BBF62" s="78"/>
      <c r="BBG62" s="78"/>
      <c r="BBH62" s="78"/>
      <c r="BBI62" s="78"/>
      <c r="BBJ62" s="78"/>
      <c r="BBK62" s="78"/>
      <c r="BBL62" s="78"/>
      <c r="BBM62" s="78"/>
      <c r="BBN62" s="78"/>
      <c r="BBO62" s="78"/>
      <c r="BBP62" s="78"/>
      <c r="BBQ62" s="78"/>
      <c r="BBR62" s="78"/>
      <c r="BBS62" s="78"/>
      <c r="BBT62" s="78"/>
      <c r="BBU62" s="78"/>
      <c r="BBV62" s="78"/>
      <c r="BBW62" s="78"/>
      <c r="BBX62" s="78"/>
      <c r="BBY62" s="78"/>
      <c r="BBZ62" s="78"/>
      <c r="BCA62" s="78"/>
      <c r="BCB62" s="78"/>
      <c r="BCC62" s="78"/>
      <c r="BCD62" s="78"/>
      <c r="BCE62" s="78"/>
      <c r="BCF62" s="78"/>
      <c r="BCG62" s="78"/>
      <c r="BCH62" s="78"/>
      <c r="BCI62" s="78"/>
      <c r="BCJ62" s="78"/>
      <c r="BCK62" s="78"/>
      <c r="BCL62" s="78"/>
      <c r="BCM62" s="78"/>
      <c r="BCN62" s="78"/>
      <c r="BCO62" s="78"/>
      <c r="BCP62" s="78"/>
      <c r="BCQ62" s="78"/>
      <c r="BCR62" s="78"/>
      <c r="BCS62" s="78"/>
      <c r="BCT62" s="78"/>
      <c r="BCU62" s="78"/>
      <c r="BCV62" s="78"/>
      <c r="BCW62" s="78"/>
      <c r="BCX62" s="78"/>
      <c r="BCY62" s="78"/>
      <c r="BCZ62" s="78"/>
      <c r="BDA62" s="78"/>
      <c r="BDB62" s="78"/>
      <c r="BDC62" s="78"/>
      <c r="BDD62" s="78"/>
      <c r="BDE62" s="78"/>
      <c r="BDF62" s="78"/>
      <c r="BDG62" s="78"/>
      <c r="BDH62" s="78"/>
      <c r="BDI62" s="78"/>
      <c r="BDJ62" s="78"/>
      <c r="BDK62" s="78"/>
      <c r="BDL62" s="78"/>
      <c r="BDM62" s="78"/>
      <c r="BDN62" s="78"/>
      <c r="BDO62" s="78"/>
      <c r="BDP62" s="78"/>
      <c r="BDQ62" s="78"/>
      <c r="BDR62" s="78"/>
      <c r="BDS62" s="78"/>
      <c r="BDT62" s="78"/>
      <c r="BDU62" s="78"/>
      <c r="BDV62" s="78"/>
      <c r="BDW62" s="78"/>
      <c r="BDX62" s="78"/>
      <c r="BDY62" s="78"/>
      <c r="BDZ62" s="78"/>
      <c r="BEA62" s="78"/>
      <c r="BEB62" s="78"/>
      <c r="BEC62" s="78"/>
      <c r="BED62" s="78"/>
      <c r="BEE62" s="78"/>
      <c r="BEF62" s="78"/>
      <c r="BEG62" s="78"/>
      <c r="BEH62" s="78"/>
      <c r="BEI62" s="78"/>
      <c r="BEJ62" s="78"/>
      <c r="BEK62" s="78"/>
      <c r="BEL62" s="78"/>
      <c r="BEM62" s="78"/>
      <c r="BEN62" s="78"/>
      <c r="BEO62" s="78"/>
      <c r="BEP62" s="78"/>
      <c r="BEQ62" s="78"/>
      <c r="BER62" s="78"/>
      <c r="BES62" s="78"/>
      <c r="BET62" s="78"/>
      <c r="BEU62" s="78"/>
      <c r="BEV62" s="78"/>
      <c r="BEW62" s="78"/>
      <c r="BEX62" s="78"/>
      <c r="BEY62" s="78"/>
      <c r="BEZ62" s="78"/>
      <c r="BFA62" s="78"/>
      <c r="BFB62" s="78"/>
      <c r="BFC62" s="78"/>
      <c r="BFD62" s="78"/>
      <c r="BFE62" s="78"/>
      <c r="BFF62" s="78"/>
      <c r="BFG62" s="78"/>
      <c r="BFH62" s="78"/>
      <c r="BFI62" s="78"/>
      <c r="BFJ62" s="78"/>
      <c r="BFK62" s="78"/>
      <c r="BFL62" s="78"/>
      <c r="BFM62" s="78"/>
      <c r="BFN62" s="78"/>
      <c r="BFO62" s="78"/>
      <c r="BFP62" s="78"/>
      <c r="BFQ62" s="78"/>
      <c r="BFR62" s="78"/>
      <c r="BFS62" s="78"/>
      <c r="BFT62" s="78"/>
      <c r="BFU62" s="78"/>
      <c r="BFV62" s="78"/>
      <c r="BFW62" s="78"/>
      <c r="BFX62" s="78"/>
      <c r="BFY62" s="78"/>
      <c r="BFZ62" s="78"/>
      <c r="BGA62" s="78"/>
      <c r="BGB62" s="78"/>
      <c r="BGC62" s="78"/>
      <c r="BGD62" s="78"/>
      <c r="BGE62" s="78"/>
      <c r="BGF62" s="78"/>
      <c r="BGG62" s="78"/>
      <c r="BGH62" s="78"/>
      <c r="BGI62" s="78"/>
      <c r="BGJ62" s="78"/>
      <c r="BGK62" s="78"/>
      <c r="BGL62" s="78"/>
      <c r="BGM62" s="78"/>
      <c r="BGN62" s="78"/>
      <c r="BGO62" s="78"/>
      <c r="BGP62" s="78"/>
      <c r="BGQ62" s="78"/>
      <c r="BGR62" s="78"/>
      <c r="BGS62" s="78"/>
      <c r="BGT62" s="78"/>
      <c r="BGU62" s="78"/>
      <c r="BGV62" s="78"/>
      <c r="BGW62" s="78"/>
      <c r="BGX62" s="78"/>
      <c r="BGY62" s="78"/>
      <c r="BGZ62" s="78"/>
      <c r="BHA62" s="78"/>
      <c r="BHB62" s="78"/>
      <c r="BHC62" s="78"/>
      <c r="BHD62" s="78"/>
      <c r="BHE62" s="78"/>
      <c r="BHF62" s="78"/>
      <c r="BHG62" s="78"/>
      <c r="BHH62" s="78"/>
      <c r="BHI62" s="78"/>
      <c r="BHJ62" s="78"/>
      <c r="BHK62" s="78"/>
      <c r="BHL62" s="78"/>
      <c r="BHM62" s="78"/>
      <c r="BHN62" s="78"/>
      <c r="BHO62" s="78"/>
      <c r="BHP62" s="78"/>
      <c r="BHQ62" s="78"/>
      <c r="BHR62" s="78"/>
      <c r="BHS62" s="78"/>
      <c r="BHT62" s="78"/>
      <c r="BHU62" s="78"/>
      <c r="BHV62" s="78"/>
      <c r="BHW62" s="78"/>
      <c r="BHX62" s="78"/>
      <c r="BHY62" s="78"/>
      <c r="BHZ62" s="78"/>
      <c r="BIA62" s="78"/>
      <c r="BIB62" s="78"/>
      <c r="BIC62" s="78"/>
      <c r="BID62" s="78"/>
      <c r="BIE62" s="78"/>
      <c r="BIF62" s="78"/>
      <c r="BIG62" s="78"/>
      <c r="BIH62" s="78"/>
      <c r="BII62" s="78"/>
      <c r="BIJ62" s="78"/>
      <c r="BIK62" s="78"/>
      <c r="BIL62" s="78"/>
      <c r="BIM62" s="78"/>
      <c r="BIN62" s="78"/>
      <c r="BIO62" s="78"/>
      <c r="BIP62" s="78"/>
      <c r="BIQ62" s="78"/>
      <c r="BIR62" s="78"/>
      <c r="BIS62" s="78"/>
      <c r="BIT62" s="78"/>
      <c r="BIU62" s="78"/>
      <c r="BIV62" s="78"/>
      <c r="BIW62" s="78"/>
      <c r="BIX62" s="78"/>
      <c r="BIY62" s="78"/>
      <c r="BIZ62" s="78"/>
      <c r="BJA62" s="78"/>
      <c r="BJB62" s="78"/>
      <c r="BJC62" s="78"/>
      <c r="BJD62" s="78"/>
      <c r="BJE62" s="78"/>
      <c r="BJF62" s="78"/>
      <c r="BJG62" s="78"/>
      <c r="BJH62" s="78"/>
      <c r="BJI62" s="78"/>
      <c r="BJJ62" s="78"/>
      <c r="BJK62" s="78"/>
      <c r="BJL62" s="78"/>
      <c r="BJM62" s="78"/>
      <c r="BJN62" s="78"/>
      <c r="BJO62" s="78"/>
      <c r="BJP62" s="78"/>
      <c r="BJQ62" s="78"/>
      <c r="BJR62" s="78"/>
      <c r="BJS62" s="78"/>
      <c r="BJT62" s="78"/>
      <c r="BJU62" s="78"/>
      <c r="BJV62" s="78"/>
      <c r="BJW62" s="78"/>
      <c r="BJX62" s="78"/>
      <c r="BJY62" s="78"/>
      <c r="BJZ62" s="78"/>
      <c r="BKA62" s="78"/>
      <c r="BKB62" s="78"/>
      <c r="BKC62" s="78"/>
      <c r="BKD62" s="78"/>
      <c r="BKE62" s="78"/>
      <c r="BKF62" s="78"/>
      <c r="BKG62" s="78"/>
      <c r="BKH62" s="78"/>
      <c r="BKI62" s="78"/>
      <c r="BKJ62" s="78"/>
      <c r="BKK62" s="78"/>
      <c r="BKL62" s="78"/>
      <c r="BKM62" s="78"/>
      <c r="BKN62" s="78"/>
      <c r="BKO62" s="78"/>
      <c r="BKP62" s="78"/>
      <c r="BKQ62" s="78"/>
      <c r="BKR62" s="78"/>
      <c r="BKS62" s="78"/>
      <c r="BKT62" s="78"/>
      <c r="BKU62" s="78"/>
      <c r="BKV62" s="78"/>
      <c r="BKW62" s="78"/>
      <c r="BKX62" s="78"/>
      <c r="BKY62" s="78"/>
      <c r="BKZ62" s="78"/>
      <c r="BLA62" s="78"/>
      <c r="BLB62" s="78"/>
      <c r="BLC62" s="78"/>
      <c r="BLD62" s="78"/>
      <c r="BLE62" s="78"/>
      <c r="BLF62" s="78"/>
      <c r="BLG62" s="78"/>
      <c r="BLH62" s="78"/>
      <c r="BLI62" s="78"/>
      <c r="BLJ62" s="78"/>
      <c r="BLK62" s="78"/>
      <c r="BLL62" s="78"/>
      <c r="BLM62" s="78"/>
      <c r="BLN62" s="78"/>
      <c r="BLO62" s="78"/>
      <c r="BLP62" s="78"/>
      <c r="BLQ62" s="78"/>
      <c r="BLR62" s="78"/>
      <c r="BLS62" s="78"/>
      <c r="BLT62" s="78"/>
      <c r="BLU62" s="78"/>
      <c r="BLV62" s="78"/>
      <c r="BLW62" s="78"/>
      <c r="BLX62" s="78"/>
      <c r="BLY62" s="78"/>
      <c r="BLZ62" s="78"/>
      <c r="BMA62" s="78"/>
      <c r="BMB62" s="78"/>
      <c r="BMC62" s="78"/>
      <c r="BMD62" s="78"/>
      <c r="BME62" s="78"/>
      <c r="BMF62" s="78"/>
      <c r="BMG62" s="78"/>
      <c r="BMH62" s="78"/>
      <c r="BMI62" s="78"/>
      <c r="BMJ62" s="78"/>
      <c r="BMK62" s="78"/>
      <c r="BML62" s="78"/>
      <c r="BMM62" s="78"/>
      <c r="BMN62" s="78"/>
      <c r="BMO62" s="78"/>
      <c r="BMP62" s="78"/>
      <c r="BMQ62" s="78"/>
      <c r="BMR62" s="78"/>
      <c r="BMS62" s="78"/>
      <c r="BMT62" s="78"/>
      <c r="BMU62" s="78"/>
      <c r="BMV62" s="78"/>
      <c r="BMW62" s="78"/>
      <c r="BMX62" s="78"/>
      <c r="BMY62" s="78"/>
      <c r="BMZ62" s="78"/>
      <c r="BNA62" s="78"/>
      <c r="BNB62" s="78"/>
      <c r="BNC62" s="78"/>
      <c r="BND62" s="78"/>
      <c r="BNE62" s="78"/>
      <c r="BNF62" s="78"/>
      <c r="BNG62" s="78"/>
      <c r="BNH62" s="78"/>
      <c r="BNI62" s="78"/>
      <c r="BNJ62" s="78"/>
      <c r="BNK62" s="78"/>
      <c r="BNL62" s="78"/>
      <c r="BNM62" s="78"/>
      <c r="BNN62" s="78"/>
      <c r="BNO62" s="78"/>
      <c r="BNP62" s="78"/>
      <c r="BNQ62" s="78"/>
      <c r="BNR62" s="78"/>
      <c r="BNS62" s="78"/>
      <c r="BNT62" s="78"/>
      <c r="BNU62" s="78"/>
      <c r="BNV62" s="78"/>
      <c r="BNW62" s="78"/>
      <c r="BNX62" s="78"/>
      <c r="BNY62" s="78"/>
      <c r="BNZ62" s="78"/>
      <c r="BOA62" s="78"/>
      <c r="BOB62" s="78"/>
      <c r="BOC62" s="78"/>
      <c r="BOD62" s="78"/>
      <c r="BOE62" s="78"/>
      <c r="BOF62" s="78"/>
      <c r="BOG62" s="78"/>
      <c r="BOH62" s="78"/>
      <c r="BOI62" s="78"/>
      <c r="BOJ62" s="78"/>
      <c r="BOK62" s="78"/>
      <c r="BOL62" s="78"/>
      <c r="BOM62" s="78"/>
      <c r="BON62" s="78"/>
      <c r="BOO62" s="78"/>
      <c r="BOP62" s="78"/>
      <c r="BOQ62" s="78"/>
      <c r="BOR62" s="78"/>
      <c r="BOS62" s="78"/>
      <c r="BOT62" s="78"/>
      <c r="BOU62" s="78"/>
      <c r="BOV62" s="78"/>
      <c r="BOW62" s="78"/>
      <c r="BOX62" s="78"/>
      <c r="BOY62" s="78"/>
      <c r="BOZ62" s="78"/>
      <c r="BPA62" s="78"/>
      <c r="BPB62" s="78"/>
      <c r="BPC62" s="78"/>
      <c r="BPD62" s="78"/>
      <c r="BPE62" s="78"/>
      <c r="BPF62" s="78"/>
      <c r="BPG62" s="78"/>
      <c r="BPH62" s="78"/>
      <c r="BPI62" s="78"/>
      <c r="BPJ62" s="78"/>
      <c r="BPK62" s="78"/>
      <c r="BPL62" s="78"/>
      <c r="BPM62" s="78"/>
      <c r="BPN62" s="78"/>
      <c r="BPO62" s="78"/>
      <c r="BPP62" s="78"/>
      <c r="BPQ62" s="78"/>
      <c r="BPR62" s="78"/>
      <c r="BPS62" s="78"/>
      <c r="BPT62" s="78"/>
      <c r="BPU62" s="78"/>
      <c r="BPV62" s="78"/>
      <c r="BPW62" s="78"/>
      <c r="BPX62" s="78"/>
      <c r="BPY62" s="78"/>
      <c r="BPZ62" s="78"/>
      <c r="BQA62" s="78"/>
      <c r="BQB62" s="78"/>
      <c r="BQC62" s="78"/>
      <c r="BQD62" s="78"/>
      <c r="BQE62" s="78"/>
      <c r="BQF62" s="78"/>
      <c r="BQG62" s="78"/>
      <c r="BQH62" s="78"/>
      <c r="BQI62" s="78"/>
      <c r="BQJ62" s="78"/>
      <c r="BQK62" s="78"/>
      <c r="BQL62" s="78"/>
      <c r="BQM62" s="78"/>
      <c r="BQN62" s="78"/>
      <c r="BQO62" s="78"/>
      <c r="BQP62" s="78"/>
      <c r="BQQ62" s="78"/>
      <c r="BQR62" s="78"/>
      <c r="BQS62" s="78"/>
      <c r="BQT62" s="78"/>
      <c r="BQU62" s="78"/>
      <c r="BQV62" s="78"/>
      <c r="BQW62" s="78"/>
      <c r="BQX62" s="78"/>
      <c r="BQY62" s="78"/>
      <c r="BQZ62" s="78"/>
      <c r="BRA62" s="78"/>
      <c r="BRB62" s="78"/>
      <c r="BRC62" s="78"/>
      <c r="BRD62" s="78"/>
      <c r="BRE62" s="78"/>
      <c r="BRF62" s="78"/>
      <c r="BRG62" s="78"/>
      <c r="BRH62" s="78"/>
      <c r="BRI62" s="78"/>
      <c r="BRJ62" s="78"/>
      <c r="BRK62" s="78"/>
      <c r="BRL62" s="78"/>
      <c r="BRM62" s="78"/>
      <c r="BRN62" s="78"/>
      <c r="BRO62" s="78"/>
      <c r="BRP62" s="78"/>
      <c r="BRQ62" s="78"/>
      <c r="BRR62" s="78"/>
      <c r="BRS62" s="78"/>
      <c r="BRT62" s="78"/>
      <c r="BRU62" s="78"/>
      <c r="BRV62" s="78"/>
      <c r="BRW62" s="78"/>
      <c r="BRX62" s="78"/>
      <c r="BRY62" s="78"/>
      <c r="BRZ62" s="78"/>
      <c r="BSA62" s="78"/>
      <c r="BSB62" s="78"/>
      <c r="BSC62" s="78"/>
      <c r="BSD62" s="78"/>
      <c r="BSE62" s="78"/>
      <c r="BSF62" s="78"/>
      <c r="BSG62" s="78"/>
      <c r="BSH62" s="78"/>
      <c r="BSI62" s="78"/>
      <c r="BSJ62" s="78"/>
      <c r="BSK62" s="78"/>
      <c r="BSL62" s="78"/>
      <c r="BSM62" s="78"/>
      <c r="BSN62" s="78"/>
      <c r="BSO62" s="78"/>
      <c r="BSP62" s="78"/>
      <c r="BSQ62" s="78"/>
      <c r="BSR62" s="78"/>
      <c r="BSS62" s="78"/>
      <c r="BST62" s="78"/>
      <c r="BSU62" s="78"/>
      <c r="BSV62" s="78"/>
      <c r="BSW62" s="78"/>
      <c r="BSX62" s="78"/>
      <c r="BSY62" s="78"/>
      <c r="BSZ62" s="78"/>
      <c r="BTA62" s="78"/>
      <c r="BTB62" s="78"/>
      <c r="BTC62" s="78"/>
      <c r="BTD62" s="78"/>
      <c r="BTE62" s="78"/>
      <c r="BTF62" s="78"/>
      <c r="BTG62" s="78"/>
      <c r="BTH62" s="78"/>
      <c r="BTI62" s="78"/>
      <c r="BTJ62" s="78"/>
      <c r="BTK62" s="78"/>
      <c r="BTL62" s="78"/>
      <c r="BTM62" s="78"/>
      <c r="BTN62" s="78"/>
      <c r="BTO62" s="78"/>
      <c r="BTP62" s="78"/>
      <c r="BTQ62" s="78"/>
      <c r="BTR62" s="78"/>
      <c r="BTS62" s="78"/>
      <c r="BTT62" s="78"/>
      <c r="BTU62" s="78"/>
      <c r="BTV62" s="78"/>
      <c r="BTW62" s="78"/>
      <c r="BTX62" s="78"/>
      <c r="BTY62" s="78"/>
      <c r="BTZ62" s="78"/>
      <c r="BUA62" s="78"/>
      <c r="BUB62" s="78"/>
      <c r="BUC62" s="78"/>
      <c r="BUD62" s="78"/>
      <c r="BUE62" s="78"/>
      <c r="BUF62" s="78"/>
      <c r="BUG62" s="78"/>
      <c r="BUH62" s="78"/>
      <c r="BUI62" s="78"/>
      <c r="BUJ62" s="78"/>
      <c r="BUK62" s="78"/>
      <c r="BUL62" s="78"/>
      <c r="BUM62" s="78"/>
      <c r="BUN62" s="78"/>
      <c r="BUO62" s="78"/>
      <c r="BUP62" s="78"/>
      <c r="BUQ62" s="78"/>
      <c r="BUR62" s="78"/>
      <c r="BUS62" s="78"/>
      <c r="BUT62" s="78"/>
      <c r="BUU62" s="78"/>
      <c r="BUV62" s="78"/>
      <c r="BUW62" s="78"/>
      <c r="BUX62" s="78"/>
      <c r="BUY62" s="78"/>
      <c r="BUZ62" s="78"/>
      <c r="BVA62" s="78"/>
      <c r="BVB62" s="78"/>
      <c r="BVC62" s="78"/>
      <c r="BVD62" s="78"/>
      <c r="BVE62" s="78"/>
      <c r="BVF62" s="78"/>
      <c r="BVG62" s="78"/>
      <c r="BVH62" s="78"/>
      <c r="BVI62" s="78"/>
      <c r="BVJ62" s="78"/>
      <c r="BVK62" s="78"/>
      <c r="BVL62" s="78"/>
      <c r="BVM62" s="78"/>
      <c r="BVN62" s="78"/>
      <c r="BVO62" s="78"/>
      <c r="BVP62" s="78"/>
      <c r="BVQ62" s="78"/>
      <c r="BVR62" s="78"/>
      <c r="BVS62" s="78"/>
      <c r="BVT62" s="78"/>
      <c r="BVU62" s="78"/>
      <c r="BVV62" s="78"/>
      <c r="BVW62" s="78"/>
      <c r="BVX62" s="78"/>
      <c r="BVY62" s="78"/>
      <c r="BVZ62" s="78"/>
      <c r="BWA62" s="78"/>
      <c r="BWB62" s="78"/>
      <c r="BWC62" s="78"/>
      <c r="BWD62" s="78"/>
      <c r="BWE62" s="78"/>
      <c r="BWF62" s="78"/>
      <c r="BWG62" s="78"/>
      <c r="BWH62" s="78"/>
      <c r="BWI62" s="78"/>
      <c r="BWJ62" s="78"/>
      <c r="BWK62" s="78"/>
      <c r="BWL62" s="78"/>
      <c r="BWM62" s="78"/>
      <c r="BWN62" s="78"/>
      <c r="BWO62" s="78"/>
      <c r="BWP62" s="78"/>
      <c r="BWQ62" s="78"/>
      <c r="BWR62" s="78"/>
      <c r="BWS62" s="78"/>
      <c r="BWT62" s="78"/>
      <c r="BWU62" s="78"/>
      <c r="BWV62" s="78"/>
      <c r="BWW62" s="78"/>
      <c r="BWX62" s="78"/>
      <c r="BWY62" s="78"/>
      <c r="BWZ62" s="78"/>
      <c r="BXA62" s="78"/>
      <c r="BXB62" s="78"/>
      <c r="BXC62" s="78"/>
      <c r="BXD62" s="78"/>
      <c r="BXE62" s="78"/>
      <c r="BXF62" s="78"/>
      <c r="BXG62" s="78"/>
      <c r="BXH62" s="78"/>
      <c r="BXI62" s="78"/>
      <c r="BXJ62" s="78"/>
      <c r="BXK62" s="78"/>
      <c r="BXL62" s="78"/>
      <c r="BXM62" s="78"/>
      <c r="BXN62" s="78"/>
      <c r="BXO62" s="78"/>
      <c r="BXP62" s="78"/>
      <c r="BXQ62" s="78"/>
      <c r="BXR62" s="78"/>
      <c r="BXS62" s="78"/>
      <c r="BXT62" s="78"/>
      <c r="BXU62" s="78"/>
      <c r="BXV62" s="78"/>
      <c r="BXW62" s="78"/>
      <c r="BXX62" s="78"/>
      <c r="BXY62" s="78"/>
      <c r="BXZ62" s="78"/>
      <c r="BYA62" s="78"/>
      <c r="BYB62" s="78"/>
      <c r="BYC62" s="78"/>
      <c r="BYD62" s="78"/>
      <c r="BYE62" s="78"/>
      <c r="BYF62" s="78"/>
      <c r="BYG62" s="78"/>
      <c r="BYH62" s="78"/>
      <c r="BYI62" s="78"/>
      <c r="BYJ62" s="78"/>
      <c r="BYK62" s="78"/>
      <c r="BYL62" s="78"/>
      <c r="BYM62" s="78"/>
      <c r="BYN62" s="78"/>
      <c r="BYO62" s="78"/>
      <c r="BYP62" s="78"/>
      <c r="BYQ62" s="78"/>
      <c r="BYR62" s="78"/>
      <c r="BYS62" s="78"/>
      <c r="BYT62" s="78"/>
      <c r="BYU62" s="78"/>
      <c r="BYV62" s="78"/>
      <c r="BYW62" s="78"/>
      <c r="BYX62" s="78"/>
      <c r="BYY62" s="78"/>
      <c r="BYZ62" s="78"/>
      <c r="BZA62" s="78"/>
      <c r="BZB62" s="78"/>
      <c r="BZC62" s="78"/>
      <c r="BZD62" s="78"/>
      <c r="BZE62" s="78"/>
      <c r="BZF62" s="78"/>
      <c r="BZG62" s="78"/>
      <c r="BZH62" s="78"/>
      <c r="BZI62" s="78"/>
      <c r="BZJ62" s="78"/>
      <c r="BZK62" s="78"/>
      <c r="BZL62" s="78"/>
      <c r="BZM62" s="78"/>
      <c r="BZN62" s="78"/>
      <c r="BZO62" s="78"/>
      <c r="BZP62" s="78"/>
      <c r="BZQ62" s="78"/>
      <c r="BZR62" s="78"/>
      <c r="BZS62" s="78"/>
      <c r="BZT62" s="78"/>
      <c r="BZU62" s="78"/>
      <c r="BZV62" s="78"/>
      <c r="BZW62" s="78"/>
      <c r="BZX62" s="78"/>
      <c r="BZY62" s="78"/>
      <c r="BZZ62" s="78"/>
      <c r="CAA62" s="78"/>
      <c r="CAB62" s="78"/>
      <c r="CAC62" s="78"/>
      <c r="CAD62" s="78"/>
      <c r="CAE62" s="78"/>
      <c r="CAF62" s="78"/>
      <c r="CAG62" s="78"/>
      <c r="CAH62" s="78"/>
      <c r="CAI62" s="78"/>
      <c r="CAJ62" s="78"/>
      <c r="CAK62" s="78"/>
      <c r="CAL62" s="78"/>
      <c r="CAM62" s="78"/>
      <c r="CAN62" s="78"/>
      <c r="CAO62" s="78"/>
      <c r="CAP62" s="78"/>
      <c r="CAQ62" s="78"/>
      <c r="CAR62" s="78"/>
      <c r="CAS62" s="78"/>
      <c r="CAT62" s="78"/>
      <c r="CAU62" s="78"/>
      <c r="CAV62" s="78"/>
      <c r="CAW62" s="78"/>
      <c r="CAX62" s="78"/>
      <c r="CAY62" s="78"/>
      <c r="CAZ62" s="78"/>
      <c r="CBA62" s="78"/>
      <c r="CBB62" s="78"/>
      <c r="CBC62" s="78"/>
      <c r="CBD62" s="78"/>
      <c r="CBE62" s="78"/>
      <c r="CBF62" s="78"/>
      <c r="CBG62" s="78"/>
      <c r="CBH62" s="78"/>
      <c r="CBI62" s="78"/>
      <c r="CBJ62" s="78"/>
      <c r="CBK62" s="78"/>
      <c r="CBL62" s="78"/>
      <c r="CBM62" s="78"/>
      <c r="CBN62" s="78"/>
      <c r="CBO62" s="78"/>
      <c r="CBP62" s="78"/>
      <c r="CBQ62" s="78"/>
      <c r="CBR62" s="78"/>
      <c r="CBS62" s="78"/>
      <c r="CBT62" s="78"/>
      <c r="CBU62" s="78"/>
      <c r="CBV62" s="78"/>
      <c r="CBW62" s="78"/>
      <c r="CBX62" s="78"/>
      <c r="CBY62" s="78"/>
      <c r="CBZ62" s="78"/>
      <c r="CCA62" s="78"/>
      <c r="CCB62" s="78"/>
      <c r="CCC62" s="78"/>
      <c r="CCD62" s="78"/>
      <c r="CCE62" s="78"/>
      <c r="CCF62" s="78"/>
      <c r="CCG62" s="78"/>
      <c r="CCH62" s="78"/>
      <c r="CCI62" s="78"/>
      <c r="CCJ62" s="78"/>
      <c r="CCK62" s="78"/>
      <c r="CCL62" s="78"/>
      <c r="CCM62" s="78"/>
      <c r="CCN62" s="78"/>
      <c r="CCO62" s="78"/>
      <c r="CCP62" s="78"/>
      <c r="CCQ62" s="78"/>
      <c r="CCR62" s="78"/>
      <c r="CCS62" s="78"/>
      <c r="CCT62" s="78"/>
      <c r="CCU62" s="78"/>
      <c r="CCV62" s="78"/>
      <c r="CCW62" s="78"/>
      <c r="CCX62" s="78"/>
      <c r="CCY62" s="78"/>
      <c r="CCZ62" s="78"/>
      <c r="CDA62" s="78"/>
      <c r="CDB62" s="78"/>
      <c r="CDC62" s="78"/>
      <c r="CDD62" s="78"/>
      <c r="CDE62" s="78"/>
      <c r="CDF62" s="78"/>
      <c r="CDG62" s="78"/>
      <c r="CDH62" s="78"/>
      <c r="CDI62" s="78"/>
      <c r="CDJ62" s="78"/>
      <c r="CDK62" s="78"/>
      <c r="CDL62" s="78"/>
      <c r="CDM62" s="78"/>
      <c r="CDN62" s="78"/>
      <c r="CDO62" s="78"/>
      <c r="CDP62" s="78"/>
      <c r="CDQ62" s="78"/>
      <c r="CDR62" s="78"/>
      <c r="CDS62" s="78"/>
      <c r="CDT62" s="78"/>
      <c r="CDU62" s="78"/>
      <c r="CDV62" s="78"/>
      <c r="CDW62" s="78"/>
      <c r="CDX62" s="78"/>
      <c r="CDY62" s="78"/>
      <c r="CDZ62" s="78"/>
      <c r="CEA62" s="78"/>
      <c r="CEB62" s="78"/>
      <c r="CEC62" s="78"/>
      <c r="CED62" s="78"/>
      <c r="CEE62" s="78"/>
      <c r="CEF62" s="78"/>
      <c r="CEG62" s="78"/>
      <c r="CEH62" s="78"/>
      <c r="CEI62" s="78"/>
      <c r="CEJ62" s="78"/>
      <c r="CEK62" s="78"/>
      <c r="CEL62" s="78"/>
      <c r="CEM62" s="78"/>
      <c r="CEN62" s="78"/>
      <c r="CEO62" s="78"/>
      <c r="CEP62" s="78"/>
      <c r="CEQ62" s="78"/>
      <c r="CER62" s="78"/>
      <c r="CES62" s="78"/>
      <c r="CET62" s="78"/>
      <c r="CEU62" s="78"/>
      <c r="CEV62" s="78"/>
      <c r="CEW62" s="78"/>
      <c r="CEX62" s="78"/>
      <c r="CEY62" s="78"/>
      <c r="CEZ62" s="78"/>
      <c r="CFA62" s="78"/>
      <c r="CFB62" s="78"/>
      <c r="CFC62" s="78"/>
      <c r="CFD62" s="78"/>
      <c r="CFE62" s="78"/>
      <c r="CFF62" s="78"/>
      <c r="CFG62" s="78"/>
      <c r="CFH62" s="78"/>
      <c r="CFI62" s="78"/>
      <c r="CFJ62" s="78"/>
      <c r="CFK62" s="78"/>
      <c r="CFL62" s="78"/>
      <c r="CFM62" s="78"/>
      <c r="CFN62" s="78"/>
      <c r="CFO62" s="78"/>
      <c r="CFP62" s="78"/>
      <c r="CFQ62" s="78"/>
      <c r="CFR62" s="78"/>
      <c r="CFS62" s="78"/>
      <c r="CFT62" s="78"/>
      <c r="CFU62" s="78"/>
      <c r="CFV62" s="78"/>
      <c r="CFW62" s="78"/>
      <c r="CFX62" s="78"/>
      <c r="CFY62" s="78"/>
      <c r="CFZ62" s="78"/>
      <c r="CGA62" s="78"/>
      <c r="CGB62" s="78"/>
      <c r="CGC62" s="78"/>
      <c r="CGD62" s="78"/>
      <c r="CGE62" s="78"/>
      <c r="CGF62" s="78"/>
      <c r="CGG62" s="78"/>
      <c r="CGH62" s="78"/>
      <c r="CGI62" s="78"/>
      <c r="CGJ62" s="78"/>
      <c r="CGK62" s="78"/>
      <c r="CGL62" s="78"/>
      <c r="CGM62" s="78"/>
      <c r="CGN62" s="78"/>
      <c r="CGO62" s="78"/>
      <c r="CGP62" s="78"/>
      <c r="CGQ62" s="78"/>
      <c r="CGR62" s="78"/>
      <c r="CGS62" s="78"/>
      <c r="CGT62" s="78"/>
      <c r="CGU62" s="78"/>
      <c r="CGV62" s="78"/>
      <c r="CGW62" s="78"/>
      <c r="CGX62" s="78"/>
      <c r="CGY62" s="78"/>
      <c r="CGZ62" s="78"/>
      <c r="CHA62" s="78"/>
      <c r="CHB62" s="78"/>
      <c r="CHC62" s="78"/>
      <c r="CHD62" s="78"/>
      <c r="CHE62" s="78"/>
      <c r="CHF62" s="78"/>
      <c r="CHG62" s="78"/>
      <c r="CHH62" s="78"/>
      <c r="CHI62" s="78"/>
      <c r="CHJ62" s="78"/>
      <c r="CHK62" s="78"/>
      <c r="CHL62" s="78"/>
      <c r="CHM62" s="78"/>
      <c r="CHN62" s="78"/>
      <c r="CHO62" s="78"/>
      <c r="CHP62" s="78"/>
      <c r="CHQ62" s="78"/>
      <c r="CHR62" s="78"/>
      <c r="CHS62" s="78"/>
      <c r="CHT62" s="78"/>
      <c r="CHU62" s="78"/>
      <c r="CHV62" s="78"/>
      <c r="CHW62" s="78"/>
      <c r="CHX62" s="78"/>
      <c r="CHY62" s="78"/>
      <c r="CHZ62" s="78"/>
      <c r="CIA62" s="78"/>
      <c r="CIB62" s="78"/>
      <c r="CIC62" s="78"/>
      <c r="CID62" s="78"/>
      <c r="CIE62" s="78"/>
      <c r="CIF62" s="78"/>
      <c r="CIG62" s="78"/>
      <c r="CIH62" s="78"/>
      <c r="CII62" s="78"/>
      <c r="CIJ62" s="78"/>
      <c r="CIK62" s="78"/>
      <c r="CIL62" s="78"/>
      <c r="CIM62" s="78"/>
      <c r="CIN62" s="78"/>
      <c r="CIO62" s="78"/>
      <c r="CIP62" s="78"/>
      <c r="CIQ62" s="78"/>
      <c r="CIR62" s="78"/>
      <c r="CIS62" s="78"/>
      <c r="CIT62" s="78"/>
      <c r="CIU62" s="78"/>
      <c r="CIV62" s="78"/>
      <c r="CIW62" s="78"/>
      <c r="CIX62" s="78"/>
      <c r="CIY62" s="78"/>
      <c r="CIZ62" s="78"/>
      <c r="CJA62" s="78"/>
      <c r="CJB62" s="78"/>
      <c r="CJC62" s="78"/>
      <c r="CJD62" s="78"/>
      <c r="CJE62" s="78"/>
      <c r="CJF62" s="78"/>
      <c r="CJG62" s="78"/>
      <c r="CJH62" s="78"/>
      <c r="CJI62" s="78"/>
      <c r="CJJ62" s="78"/>
      <c r="CJK62" s="78"/>
      <c r="CJL62" s="78"/>
      <c r="CJM62" s="78"/>
      <c r="CJN62" s="78"/>
      <c r="CJO62" s="78"/>
      <c r="CJP62" s="78"/>
      <c r="CJQ62" s="78"/>
      <c r="CJR62" s="78"/>
      <c r="CJS62" s="78"/>
      <c r="CJT62" s="78"/>
      <c r="CJU62" s="78"/>
      <c r="CJV62" s="78"/>
      <c r="CJW62" s="78"/>
      <c r="CJX62" s="78"/>
      <c r="CJY62" s="78"/>
      <c r="CJZ62" s="78"/>
      <c r="CKA62" s="78"/>
      <c r="CKB62" s="78"/>
      <c r="CKC62" s="78"/>
      <c r="CKD62" s="78"/>
      <c r="CKE62" s="78"/>
      <c r="CKF62" s="78"/>
      <c r="CKG62" s="78"/>
      <c r="CKH62" s="78"/>
      <c r="CKI62" s="78"/>
      <c r="CKJ62" s="78"/>
      <c r="CKK62" s="78"/>
      <c r="CKL62" s="78"/>
      <c r="CKM62" s="78"/>
      <c r="CKN62" s="78"/>
      <c r="CKO62" s="78"/>
      <c r="CKP62" s="78"/>
      <c r="CKQ62" s="78"/>
      <c r="CKR62" s="78"/>
      <c r="CKS62" s="78"/>
      <c r="CKT62" s="78"/>
      <c r="CKU62" s="78"/>
      <c r="CKV62" s="78"/>
      <c r="CKW62" s="78"/>
      <c r="CKX62" s="78"/>
      <c r="CKY62" s="78"/>
      <c r="CKZ62" s="78"/>
      <c r="CLA62" s="78"/>
      <c r="CLB62" s="78"/>
      <c r="CLC62" s="78"/>
      <c r="CLD62" s="78"/>
      <c r="CLE62" s="78"/>
      <c r="CLF62" s="78"/>
      <c r="CLG62" s="78"/>
      <c r="CLH62" s="78"/>
      <c r="CLI62" s="78"/>
      <c r="CLJ62" s="78"/>
      <c r="CLK62" s="78"/>
      <c r="CLL62" s="78"/>
      <c r="CLM62" s="78"/>
      <c r="CLN62" s="78"/>
      <c r="CLO62" s="78"/>
      <c r="CLP62" s="78"/>
      <c r="CLQ62" s="78"/>
      <c r="CLR62" s="78"/>
      <c r="CLS62" s="78"/>
      <c r="CLT62" s="78"/>
      <c r="CLU62" s="78"/>
      <c r="CLV62" s="78"/>
      <c r="CLW62" s="78"/>
      <c r="CLX62" s="78"/>
      <c r="CLY62" s="78"/>
      <c r="CLZ62" s="78"/>
      <c r="CMA62" s="78"/>
      <c r="CMB62" s="78"/>
      <c r="CMC62" s="78"/>
      <c r="CMD62" s="78"/>
      <c r="CME62" s="78"/>
      <c r="CMF62" s="78"/>
      <c r="CMG62" s="78"/>
      <c r="CMH62" s="78"/>
      <c r="CMI62" s="78"/>
      <c r="CMJ62" s="78"/>
      <c r="CMK62" s="78"/>
      <c r="CML62" s="78"/>
      <c r="CMM62" s="78"/>
      <c r="CMN62" s="78"/>
      <c r="CMO62" s="78"/>
      <c r="CMP62" s="78"/>
      <c r="CMQ62" s="78"/>
      <c r="CMR62" s="78"/>
      <c r="CMS62" s="78"/>
      <c r="CMT62" s="78"/>
      <c r="CMU62" s="78"/>
      <c r="CMV62" s="78"/>
      <c r="CMW62" s="78"/>
      <c r="CMX62" s="78"/>
      <c r="CMY62" s="78"/>
      <c r="CMZ62" s="78"/>
      <c r="CNA62" s="78"/>
      <c r="CNB62" s="78"/>
      <c r="CNC62" s="78"/>
      <c r="CND62" s="78"/>
      <c r="CNE62" s="78"/>
      <c r="CNF62" s="78"/>
      <c r="CNG62" s="78"/>
      <c r="CNH62" s="78"/>
      <c r="CNI62" s="78"/>
      <c r="CNJ62" s="78"/>
      <c r="CNK62" s="78"/>
      <c r="CNL62" s="78"/>
      <c r="CNM62" s="78"/>
      <c r="CNN62" s="78"/>
      <c r="CNO62" s="78"/>
      <c r="CNP62" s="78"/>
      <c r="CNQ62" s="78"/>
      <c r="CNR62" s="78"/>
      <c r="CNS62" s="78"/>
      <c r="CNT62" s="78"/>
      <c r="CNU62" s="78"/>
      <c r="CNV62" s="78"/>
      <c r="CNW62" s="78"/>
      <c r="CNX62" s="78"/>
      <c r="CNY62" s="78"/>
      <c r="CNZ62" s="78"/>
      <c r="COA62" s="78"/>
      <c r="COB62" s="78"/>
      <c r="COC62" s="78"/>
      <c r="COD62" s="78"/>
      <c r="COE62" s="78"/>
      <c r="COF62" s="78"/>
      <c r="COG62" s="78"/>
      <c r="COH62" s="78"/>
      <c r="COI62" s="78"/>
      <c r="COJ62" s="78"/>
      <c r="COK62" s="78"/>
      <c r="COL62" s="78"/>
      <c r="COM62" s="78"/>
      <c r="CON62" s="78"/>
      <c r="COO62" s="78"/>
      <c r="COP62" s="78"/>
      <c r="COQ62" s="78"/>
      <c r="COR62" s="78"/>
      <c r="COS62" s="78"/>
      <c r="COT62" s="78"/>
      <c r="COU62" s="78"/>
      <c r="COV62" s="78"/>
      <c r="COW62" s="78"/>
      <c r="COX62" s="78"/>
      <c r="COY62" s="78"/>
      <c r="COZ62" s="78"/>
      <c r="CPA62" s="78"/>
      <c r="CPB62" s="78"/>
      <c r="CPC62" s="78"/>
      <c r="CPD62" s="78"/>
      <c r="CPE62" s="78"/>
      <c r="CPF62" s="78"/>
      <c r="CPG62" s="78"/>
      <c r="CPH62" s="78"/>
      <c r="CPI62" s="78"/>
      <c r="CPJ62" s="78"/>
      <c r="CPK62" s="78"/>
      <c r="CPL62" s="78"/>
      <c r="CPM62" s="78"/>
      <c r="CPN62" s="78"/>
      <c r="CPO62" s="78"/>
      <c r="CPP62" s="78"/>
      <c r="CPQ62" s="78"/>
      <c r="CPR62" s="78"/>
      <c r="CPS62" s="78"/>
      <c r="CPT62" s="78"/>
      <c r="CPU62" s="78"/>
      <c r="CPV62" s="78"/>
      <c r="CPW62" s="78"/>
      <c r="CPX62" s="78"/>
      <c r="CPY62" s="78"/>
      <c r="CPZ62" s="78"/>
      <c r="CQA62" s="78"/>
      <c r="CQB62" s="78"/>
      <c r="CQC62" s="78"/>
      <c r="CQD62" s="78"/>
      <c r="CQE62" s="78"/>
      <c r="CQF62" s="78"/>
      <c r="CQG62" s="78"/>
      <c r="CQH62" s="78"/>
      <c r="CQI62" s="78"/>
      <c r="CQJ62" s="78"/>
      <c r="CQK62" s="78"/>
      <c r="CQL62" s="78"/>
      <c r="CQM62" s="78"/>
      <c r="CQN62" s="78"/>
      <c r="CQO62" s="78"/>
      <c r="CQP62" s="78"/>
      <c r="CQQ62" s="78"/>
      <c r="CQR62" s="78"/>
      <c r="CQS62" s="78"/>
      <c r="CQT62" s="78"/>
      <c r="CQU62" s="78"/>
      <c r="CQV62" s="78"/>
      <c r="CQW62" s="78"/>
      <c r="CQX62" s="78"/>
      <c r="CQY62" s="78"/>
      <c r="CQZ62" s="78"/>
      <c r="CRA62" s="78"/>
      <c r="CRB62" s="78"/>
      <c r="CRC62" s="78"/>
      <c r="CRD62" s="78"/>
      <c r="CRE62" s="78"/>
      <c r="CRF62" s="78"/>
      <c r="CRG62" s="78"/>
      <c r="CRH62" s="78"/>
      <c r="CRI62" s="78"/>
      <c r="CRJ62" s="78"/>
      <c r="CRK62" s="78"/>
      <c r="CRL62" s="78"/>
      <c r="CRM62" s="78"/>
      <c r="CRN62" s="78"/>
      <c r="CRO62" s="78"/>
      <c r="CRP62" s="78"/>
      <c r="CRQ62" s="78"/>
      <c r="CRR62" s="78"/>
      <c r="CRS62" s="78"/>
      <c r="CRT62" s="78"/>
      <c r="CRU62" s="78"/>
      <c r="CRV62" s="78"/>
      <c r="CRW62" s="78"/>
      <c r="CRX62" s="78"/>
      <c r="CRY62" s="78"/>
      <c r="CRZ62" s="78"/>
      <c r="CSA62" s="78"/>
      <c r="CSB62" s="78"/>
      <c r="CSC62" s="78"/>
      <c r="CSD62" s="78"/>
      <c r="CSE62" s="78"/>
      <c r="CSF62" s="78"/>
      <c r="CSG62" s="78"/>
      <c r="CSH62" s="78"/>
      <c r="CSI62" s="78"/>
      <c r="CSJ62" s="78"/>
      <c r="CSK62" s="78"/>
      <c r="CSL62" s="78"/>
      <c r="CSM62" s="78"/>
      <c r="CSN62" s="78"/>
      <c r="CSO62" s="78"/>
      <c r="CSP62" s="78"/>
      <c r="CSQ62" s="78"/>
      <c r="CSR62" s="78"/>
      <c r="CSS62" s="78"/>
      <c r="CST62" s="78"/>
      <c r="CSU62" s="78"/>
      <c r="CSV62" s="78"/>
      <c r="CSW62" s="78"/>
      <c r="CSX62" s="78"/>
      <c r="CSY62" s="78"/>
      <c r="CSZ62" s="78"/>
      <c r="CTA62" s="78"/>
      <c r="CTB62" s="78"/>
      <c r="CTC62" s="78"/>
      <c r="CTD62" s="78"/>
      <c r="CTE62" s="78"/>
      <c r="CTF62" s="78"/>
      <c r="CTG62" s="78"/>
      <c r="CTH62" s="78"/>
      <c r="CTI62" s="78"/>
      <c r="CTJ62" s="78"/>
      <c r="CTK62" s="78"/>
      <c r="CTL62" s="78"/>
      <c r="CTM62" s="78"/>
      <c r="CTN62" s="78"/>
      <c r="CTO62" s="78"/>
      <c r="CTP62" s="78"/>
      <c r="CTQ62" s="78"/>
      <c r="CTR62" s="78"/>
      <c r="CTS62" s="78"/>
      <c r="CTT62" s="78"/>
      <c r="CTU62" s="78"/>
      <c r="CTV62" s="78"/>
      <c r="CTW62" s="78"/>
      <c r="CTX62" s="78"/>
      <c r="CTY62" s="78"/>
      <c r="CTZ62" s="78"/>
      <c r="CUA62" s="78"/>
      <c r="CUB62" s="78"/>
      <c r="CUC62" s="78"/>
      <c r="CUD62" s="78"/>
      <c r="CUE62" s="78"/>
      <c r="CUF62" s="78"/>
      <c r="CUG62" s="78"/>
      <c r="CUH62" s="78"/>
      <c r="CUI62" s="78"/>
      <c r="CUJ62" s="78"/>
      <c r="CUK62" s="78"/>
      <c r="CUL62" s="78"/>
      <c r="CUM62" s="78"/>
      <c r="CUN62" s="78"/>
      <c r="CUO62" s="78"/>
      <c r="CUP62" s="78"/>
      <c r="CUQ62" s="78"/>
      <c r="CUR62" s="78"/>
      <c r="CUS62" s="78"/>
      <c r="CUT62" s="78"/>
      <c r="CUU62" s="78"/>
      <c r="CUV62" s="78"/>
      <c r="CUW62" s="78"/>
      <c r="CUX62" s="78"/>
      <c r="CUY62" s="78"/>
      <c r="CUZ62" s="78"/>
      <c r="CVA62" s="78"/>
      <c r="CVB62" s="78"/>
      <c r="CVC62" s="78"/>
      <c r="CVD62" s="78"/>
      <c r="CVE62" s="78"/>
      <c r="CVF62" s="78"/>
      <c r="CVG62" s="78"/>
      <c r="CVH62" s="78"/>
      <c r="CVI62" s="78"/>
      <c r="CVJ62" s="78"/>
      <c r="CVK62" s="78"/>
      <c r="CVL62" s="78"/>
      <c r="CVM62" s="78"/>
      <c r="CVN62" s="78"/>
      <c r="CVO62" s="78"/>
      <c r="CVP62" s="78"/>
      <c r="CVQ62" s="78"/>
      <c r="CVR62" s="78"/>
      <c r="CVS62" s="78"/>
      <c r="CVT62" s="78"/>
      <c r="CVU62" s="78"/>
      <c r="CVV62" s="78"/>
      <c r="CVW62" s="78"/>
      <c r="CVX62" s="78"/>
      <c r="CVY62" s="78"/>
      <c r="CVZ62" s="78"/>
      <c r="CWA62" s="78"/>
      <c r="CWB62" s="78"/>
      <c r="CWC62" s="78"/>
      <c r="CWD62" s="78"/>
      <c r="CWE62" s="78"/>
      <c r="CWF62" s="78"/>
      <c r="CWG62" s="78"/>
      <c r="CWH62" s="78"/>
      <c r="CWI62" s="78"/>
      <c r="CWJ62" s="78"/>
      <c r="CWK62" s="78"/>
      <c r="CWL62" s="78"/>
      <c r="CWM62" s="78"/>
      <c r="CWN62" s="78"/>
      <c r="CWO62" s="78"/>
      <c r="CWP62" s="78"/>
      <c r="CWQ62" s="78"/>
      <c r="CWR62" s="78"/>
      <c r="CWS62" s="78"/>
      <c r="CWT62" s="78"/>
      <c r="CWU62" s="78"/>
      <c r="CWV62" s="78"/>
      <c r="CWW62" s="78"/>
      <c r="CWX62" s="78"/>
      <c r="CWY62" s="78"/>
      <c r="CWZ62" s="78"/>
      <c r="CXA62" s="78"/>
      <c r="CXB62" s="78"/>
      <c r="CXC62" s="78"/>
      <c r="CXD62" s="78"/>
      <c r="CXE62" s="78"/>
      <c r="CXF62" s="78"/>
      <c r="CXG62" s="78"/>
      <c r="CXH62" s="78"/>
      <c r="CXI62" s="78"/>
      <c r="CXJ62" s="78"/>
      <c r="CXK62" s="78"/>
      <c r="CXL62" s="78"/>
      <c r="CXM62" s="78"/>
      <c r="CXN62" s="78"/>
      <c r="CXO62" s="78"/>
      <c r="CXP62" s="78"/>
      <c r="CXQ62" s="78"/>
      <c r="CXR62" s="78"/>
      <c r="CXS62" s="78"/>
      <c r="CXT62" s="78"/>
      <c r="CXU62" s="78"/>
      <c r="CXV62" s="78"/>
      <c r="CXW62" s="78"/>
      <c r="CXX62" s="78"/>
      <c r="CXY62" s="78"/>
      <c r="CXZ62" s="78"/>
      <c r="CYA62" s="78"/>
      <c r="CYB62" s="78"/>
      <c r="CYC62" s="78"/>
      <c r="CYD62" s="78"/>
      <c r="CYE62" s="78"/>
      <c r="CYF62" s="78"/>
      <c r="CYG62" s="78"/>
      <c r="CYH62" s="78"/>
      <c r="CYI62" s="78"/>
      <c r="CYJ62" s="78"/>
      <c r="CYK62" s="78"/>
      <c r="CYL62" s="78"/>
      <c r="CYM62" s="78"/>
      <c r="CYN62" s="78"/>
      <c r="CYO62" s="78"/>
      <c r="CYP62" s="78"/>
      <c r="CYQ62" s="78"/>
      <c r="CYR62" s="78"/>
      <c r="CYS62" s="78"/>
      <c r="CYT62" s="78"/>
      <c r="CYU62" s="78"/>
      <c r="CYV62" s="78"/>
      <c r="CYW62" s="78"/>
      <c r="CYX62" s="78"/>
      <c r="CYY62" s="78"/>
      <c r="CYZ62" s="78"/>
      <c r="CZA62" s="78"/>
      <c r="CZB62" s="78"/>
      <c r="CZC62" s="78"/>
      <c r="CZD62" s="78"/>
      <c r="CZE62" s="78"/>
      <c r="CZF62" s="78"/>
      <c r="CZG62" s="78"/>
      <c r="CZH62" s="78"/>
      <c r="CZI62" s="78"/>
      <c r="CZJ62" s="78"/>
      <c r="CZK62" s="78"/>
      <c r="CZL62" s="78"/>
      <c r="CZM62" s="78"/>
      <c r="CZN62" s="78"/>
      <c r="CZO62" s="78"/>
      <c r="CZP62" s="78"/>
      <c r="CZQ62" s="78"/>
      <c r="CZR62" s="78"/>
      <c r="CZS62" s="78"/>
      <c r="CZT62" s="78"/>
      <c r="CZU62" s="78"/>
      <c r="CZV62" s="78"/>
      <c r="CZW62" s="78"/>
      <c r="CZX62" s="78"/>
      <c r="CZY62" s="78"/>
      <c r="CZZ62" s="78"/>
      <c r="DAA62" s="78"/>
      <c r="DAB62" s="78"/>
      <c r="DAC62" s="78"/>
      <c r="DAD62" s="78"/>
      <c r="DAE62" s="78"/>
      <c r="DAF62" s="78"/>
      <c r="DAG62" s="78"/>
      <c r="DAH62" s="78"/>
      <c r="DAI62" s="78"/>
      <c r="DAJ62" s="78"/>
      <c r="DAK62" s="78"/>
      <c r="DAL62" s="78"/>
      <c r="DAM62" s="78"/>
      <c r="DAN62" s="78"/>
      <c r="DAO62" s="78"/>
      <c r="DAP62" s="78"/>
      <c r="DAQ62" s="78"/>
      <c r="DAR62" s="78"/>
      <c r="DAS62" s="78"/>
      <c r="DAT62" s="78"/>
      <c r="DAU62" s="78"/>
      <c r="DAV62" s="78"/>
      <c r="DAW62" s="78"/>
      <c r="DAX62" s="78"/>
      <c r="DAY62" s="78"/>
      <c r="DAZ62" s="78"/>
      <c r="DBA62" s="78"/>
      <c r="DBB62" s="78"/>
      <c r="DBC62" s="78"/>
      <c r="DBD62" s="78"/>
      <c r="DBE62" s="78"/>
      <c r="DBF62" s="78"/>
      <c r="DBG62" s="78"/>
      <c r="DBH62" s="78"/>
      <c r="DBI62" s="78"/>
      <c r="DBJ62" s="78"/>
      <c r="DBK62" s="78"/>
      <c r="DBL62" s="78"/>
      <c r="DBM62" s="78"/>
      <c r="DBN62" s="78"/>
      <c r="DBO62" s="78"/>
      <c r="DBP62" s="78"/>
      <c r="DBQ62" s="78"/>
      <c r="DBR62" s="78"/>
      <c r="DBS62" s="78"/>
      <c r="DBT62" s="78"/>
      <c r="DBU62" s="78"/>
      <c r="DBV62" s="78"/>
      <c r="DBW62" s="78"/>
      <c r="DBX62" s="78"/>
      <c r="DBY62" s="78"/>
      <c r="DBZ62" s="78"/>
      <c r="DCA62" s="78"/>
      <c r="DCB62" s="78"/>
      <c r="DCC62" s="78"/>
      <c r="DCD62" s="78"/>
      <c r="DCE62" s="78"/>
      <c r="DCF62" s="78"/>
      <c r="DCG62" s="78"/>
      <c r="DCH62" s="78"/>
      <c r="DCI62" s="78"/>
      <c r="DCJ62" s="78"/>
      <c r="DCK62" s="78"/>
      <c r="DCL62" s="78"/>
      <c r="DCM62" s="78"/>
      <c r="DCN62" s="78"/>
      <c r="DCO62" s="78"/>
      <c r="DCP62" s="78"/>
      <c r="DCQ62" s="78"/>
      <c r="DCR62" s="78"/>
      <c r="DCS62" s="78"/>
      <c r="DCT62" s="78"/>
      <c r="DCU62" s="78"/>
      <c r="DCV62" s="78"/>
      <c r="DCW62" s="78"/>
      <c r="DCX62" s="78"/>
      <c r="DCY62" s="78"/>
      <c r="DCZ62" s="78"/>
      <c r="DDA62" s="78"/>
      <c r="DDB62" s="78"/>
      <c r="DDC62" s="78"/>
      <c r="DDD62" s="78"/>
      <c r="DDE62" s="78"/>
      <c r="DDF62" s="78"/>
      <c r="DDG62" s="78"/>
      <c r="DDH62" s="78"/>
      <c r="DDI62" s="78"/>
      <c r="DDJ62" s="78"/>
      <c r="DDK62" s="78"/>
      <c r="DDL62" s="78"/>
      <c r="DDM62" s="78"/>
      <c r="DDN62" s="78"/>
      <c r="DDO62" s="78"/>
      <c r="DDP62" s="78"/>
      <c r="DDQ62" s="78"/>
      <c r="DDR62" s="78"/>
      <c r="DDS62" s="78"/>
      <c r="DDT62" s="78"/>
      <c r="DDU62" s="78"/>
      <c r="DDV62" s="78"/>
      <c r="DDW62" s="78"/>
      <c r="DDX62" s="78"/>
      <c r="DDY62" s="78"/>
      <c r="DDZ62" s="78"/>
      <c r="DEA62" s="78"/>
      <c r="DEB62" s="78"/>
      <c r="DEC62" s="78"/>
      <c r="DED62" s="78"/>
      <c r="DEE62" s="78"/>
      <c r="DEF62" s="78"/>
      <c r="DEG62" s="78"/>
      <c r="DEH62" s="78"/>
      <c r="DEI62" s="78"/>
      <c r="DEJ62" s="78"/>
      <c r="DEK62" s="78"/>
      <c r="DEL62" s="78"/>
      <c r="DEM62" s="78"/>
      <c r="DEN62" s="78"/>
      <c r="DEO62" s="78"/>
      <c r="DEP62" s="78"/>
      <c r="DEQ62" s="78"/>
      <c r="DER62" s="78"/>
      <c r="DES62" s="78"/>
      <c r="DET62" s="78"/>
      <c r="DEU62" s="78"/>
      <c r="DEV62" s="78"/>
      <c r="DEW62" s="78"/>
      <c r="DEX62" s="78"/>
      <c r="DEY62" s="78"/>
      <c r="DEZ62" s="78"/>
      <c r="DFA62" s="78"/>
      <c r="DFB62" s="78"/>
      <c r="DFC62" s="78"/>
      <c r="DFD62" s="78"/>
      <c r="DFE62" s="78"/>
      <c r="DFF62" s="78"/>
      <c r="DFG62" s="78"/>
      <c r="DFH62" s="78"/>
      <c r="DFI62" s="78"/>
      <c r="DFJ62" s="78"/>
      <c r="DFK62" s="78"/>
      <c r="DFL62" s="78"/>
      <c r="DFM62" s="78"/>
      <c r="DFN62" s="78"/>
      <c r="DFO62" s="78"/>
      <c r="DFP62" s="78"/>
      <c r="DFQ62" s="78"/>
      <c r="DFR62" s="78"/>
      <c r="DFS62" s="78"/>
      <c r="DFT62" s="78"/>
      <c r="DFU62" s="78"/>
      <c r="DFV62" s="78"/>
      <c r="DFW62" s="78"/>
      <c r="DFX62" s="78"/>
      <c r="DFY62" s="78"/>
      <c r="DFZ62" s="78"/>
      <c r="DGA62" s="78"/>
      <c r="DGB62" s="78"/>
      <c r="DGC62" s="78"/>
      <c r="DGD62" s="78"/>
      <c r="DGE62" s="78"/>
      <c r="DGF62" s="78"/>
      <c r="DGG62" s="78"/>
      <c r="DGH62" s="78"/>
      <c r="DGI62" s="78"/>
      <c r="DGJ62" s="78"/>
      <c r="DGK62" s="78"/>
      <c r="DGL62" s="78"/>
      <c r="DGM62" s="78"/>
      <c r="DGN62" s="78"/>
      <c r="DGO62" s="78"/>
      <c r="DGP62" s="78"/>
      <c r="DGQ62" s="78"/>
      <c r="DGR62" s="78"/>
      <c r="DGS62" s="78"/>
      <c r="DGT62" s="78"/>
      <c r="DGU62" s="78"/>
      <c r="DGV62" s="78"/>
      <c r="DGW62" s="78"/>
      <c r="DGX62" s="78"/>
      <c r="DGY62" s="78"/>
      <c r="DGZ62" s="78"/>
      <c r="DHA62" s="78"/>
      <c r="DHB62" s="78"/>
      <c r="DHC62" s="78"/>
      <c r="DHD62" s="78"/>
      <c r="DHE62" s="78"/>
      <c r="DHF62" s="78"/>
      <c r="DHG62" s="78"/>
      <c r="DHH62" s="78"/>
      <c r="DHI62" s="78"/>
      <c r="DHJ62" s="78"/>
      <c r="DHK62" s="78"/>
      <c r="DHL62" s="78"/>
      <c r="DHM62" s="78"/>
      <c r="DHN62" s="78"/>
      <c r="DHO62" s="78"/>
      <c r="DHP62" s="78"/>
      <c r="DHQ62" s="78"/>
      <c r="DHR62" s="78"/>
      <c r="DHS62" s="78"/>
      <c r="DHT62" s="78"/>
      <c r="DHU62" s="78"/>
      <c r="DHV62" s="78"/>
      <c r="DHW62" s="78"/>
      <c r="DHX62" s="78"/>
      <c r="DHY62" s="78"/>
      <c r="DHZ62" s="78"/>
      <c r="DIA62" s="78"/>
      <c r="DIB62" s="78"/>
      <c r="DIC62" s="78"/>
      <c r="DID62" s="78"/>
      <c r="DIE62" s="78"/>
      <c r="DIF62" s="78"/>
      <c r="DIG62" s="78"/>
      <c r="DIH62" s="78"/>
      <c r="DII62" s="78"/>
      <c r="DIJ62" s="78"/>
      <c r="DIK62" s="78"/>
      <c r="DIL62" s="78"/>
      <c r="DIM62" s="78"/>
      <c r="DIN62" s="78"/>
      <c r="DIO62" s="78"/>
      <c r="DIP62" s="78"/>
      <c r="DIQ62" s="78"/>
      <c r="DIR62" s="78"/>
      <c r="DIS62" s="78"/>
      <c r="DIT62" s="78"/>
      <c r="DIU62" s="78"/>
      <c r="DIV62" s="78"/>
      <c r="DIW62" s="78"/>
      <c r="DIX62" s="78"/>
      <c r="DIY62" s="78"/>
      <c r="DIZ62" s="78"/>
      <c r="DJA62" s="78"/>
      <c r="DJB62" s="78"/>
      <c r="DJC62" s="78"/>
      <c r="DJD62" s="78"/>
      <c r="DJE62" s="78"/>
      <c r="DJF62" s="78"/>
      <c r="DJG62" s="78"/>
      <c r="DJH62" s="78"/>
      <c r="DJI62" s="78"/>
      <c r="DJJ62" s="78"/>
      <c r="DJK62" s="78"/>
      <c r="DJL62" s="78"/>
      <c r="DJM62" s="78"/>
      <c r="DJN62" s="78"/>
      <c r="DJO62" s="78"/>
      <c r="DJP62" s="78"/>
      <c r="DJQ62" s="78"/>
      <c r="DJR62" s="78"/>
      <c r="DJS62" s="78"/>
      <c r="DJT62" s="78"/>
      <c r="DJU62" s="78"/>
      <c r="DJV62" s="78"/>
      <c r="DJW62" s="78"/>
      <c r="DJX62" s="78"/>
      <c r="DJY62" s="78"/>
      <c r="DJZ62" s="78"/>
      <c r="DKA62" s="78"/>
      <c r="DKB62" s="78"/>
      <c r="DKC62" s="78"/>
      <c r="DKD62" s="78"/>
      <c r="DKE62" s="78"/>
      <c r="DKF62" s="78"/>
      <c r="DKG62" s="78"/>
      <c r="DKH62" s="78"/>
      <c r="DKI62" s="78"/>
      <c r="DKJ62" s="78"/>
      <c r="DKK62" s="78"/>
      <c r="DKL62" s="78"/>
      <c r="DKM62" s="78"/>
      <c r="DKN62" s="78"/>
      <c r="DKO62" s="78"/>
      <c r="DKP62" s="78"/>
      <c r="DKQ62" s="78"/>
      <c r="DKR62" s="78"/>
      <c r="DKS62" s="78"/>
      <c r="DKT62" s="78"/>
      <c r="DKU62" s="78"/>
      <c r="DKV62" s="78"/>
      <c r="DKW62" s="78"/>
      <c r="DKX62" s="78"/>
      <c r="DKY62" s="78"/>
      <c r="DKZ62" s="78"/>
      <c r="DLA62" s="78"/>
      <c r="DLB62" s="78"/>
      <c r="DLC62" s="78"/>
      <c r="DLD62" s="78"/>
      <c r="DLE62" s="78"/>
      <c r="DLF62" s="78"/>
      <c r="DLG62" s="78"/>
      <c r="DLH62" s="78"/>
      <c r="DLI62" s="78"/>
      <c r="DLJ62" s="78"/>
      <c r="DLK62" s="78"/>
      <c r="DLL62" s="78"/>
      <c r="DLM62" s="78"/>
      <c r="DLN62" s="78"/>
      <c r="DLO62" s="78"/>
      <c r="DLP62" s="78"/>
      <c r="DLQ62" s="78"/>
      <c r="DLR62" s="78"/>
      <c r="DLS62" s="78"/>
      <c r="DLT62" s="78"/>
      <c r="DLU62" s="78"/>
      <c r="DLV62" s="78"/>
      <c r="DLW62" s="78"/>
      <c r="DLX62" s="78"/>
      <c r="DLY62" s="78"/>
      <c r="DLZ62" s="78"/>
      <c r="DMA62" s="78"/>
      <c r="DMB62" s="78"/>
      <c r="DMC62" s="78"/>
      <c r="DMD62" s="78"/>
      <c r="DME62" s="78"/>
      <c r="DMF62" s="78"/>
      <c r="DMG62" s="78"/>
      <c r="DMH62" s="78"/>
      <c r="DMI62" s="78"/>
      <c r="DMJ62" s="78"/>
      <c r="DMK62" s="78"/>
      <c r="DML62" s="78"/>
      <c r="DMM62" s="78"/>
      <c r="DMN62" s="78"/>
      <c r="DMO62" s="78"/>
      <c r="DMP62" s="78"/>
      <c r="DMQ62" s="78"/>
      <c r="DMR62" s="78"/>
      <c r="DMS62" s="78"/>
      <c r="DMT62" s="78"/>
      <c r="DMU62" s="78"/>
      <c r="DMV62" s="78"/>
      <c r="DMW62" s="78"/>
      <c r="DMX62" s="78"/>
      <c r="DMY62" s="78"/>
      <c r="DMZ62" s="78"/>
      <c r="DNA62" s="78"/>
      <c r="DNB62" s="78"/>
      <c r="DNC62" s="78"/>
      <c r="DND62" s="78"/>
      <c r="DNE62" s="78"/>
      <c r="DNF62" s="78"/>
      <c r="DNG62" s="78"/>
      <c r="DNH62" s="78"/>
      <c r="DNI62" s="78"/>
      <c r="DNJ62" s="78"/>
      <c r="DNK62" s="78"/>
      <c r="DNL62" s="78"/>
      <c r="DNM62" s="78"/>
      <c r="DNN62" s="78"/>
      <c r="DNO62" s="78"/>
      <c r="DNP62" s="78"/>
      <c r="DNQ62" s="78"/>
      <c r="DNR62" s="78"/>
      <c r="DNS62" s="78"/>
      <c r="DNT62" s="78"/>
      <c r="DNU62" s="78"/>
      <c r="DNV62" s="78"/>
      <c r="DNW62" s="78"/>
      <c r="DNX62" s="78"/>
      <c r="DNY62" s="78"/>
      <c r="DNZ62" s="78"/>
      <c r="DOA62" s="78"/>
      <c r="DOB62" s="78"/>
      <c r="DOC62" s="78"/>
      <c r="DOD62" s="78"/>
      <c r="DOE62" s="78"/>
      <c r="DOF62" s="78"/>
      <c r="DOG62" s="78"/>
      <c r="DOH62" s="78"/>
      <c r="DOI62" s="78"/>
      <c r="DOJ62" s="78"/>
      <c r="DOK62" s="78"/>
      <c r="DOL62" s="78"/>
      <c r="DOM62" s="78"/>
      <c r="DON62" s="78"/>
      <c r="DOO62" s="78"/>
      <c r="DOP62" s="78"/>
      <c r="DOQ62" s="78"/>
      <c r="DOR62" s="78"/>
      <c r="DOS62" s="78"/>
      <c r="DOT62" s="78"/>
      <c r="DOU62" s="78"/>
      <c r="DOV62" s="78"/>
      <c r="DOW62" s="78"/>
      <c r="DOX62" s="78"/>
      <c r="DOY62" s="78"/>
      <c r="DOZ62" s="78"/>
      <c r="DPA62" s="78"/>
      <c r="DPB62" s="78"/>
      <c r="DPC62" s="78"/>
      <c r="DPD62" s="78"/>
      <c r="DPE62" s="78"/>
      <c r="DPF62" s="78"/>
      <c r="DPG62" s="78"/>
      <c r="DPH62" s="78"/>
      <c r="DPI62" s="78"/>
      <c r="DPJ62" s="78"/>
      <c r="DPK62" s="78"/>
      <c r="DPL62" s="78"/>
      <c r="DPM62" s="78"/>
      <c r="DPN62" s="78"/>
      <c r="DPO62" s="78"/>
      <c r="DPP62" s="78"/>
      <c r="DPQ62" s="78"/>
      <c r="DPR62" s="78"/>
      <c r="DPS62" s="78"/>
      <c r="DPT62" s="78"/>
      <c r="DPU62" s="78"/>
      <c r="DPV62" s="78"/>
      <c r="DPW62" s="78"/>
      <c r="DPX62" s="78"/>
      <c r="DPY62" s="78"/>
      <c r="DPZ62" s="78"/>
      <c r="DQA62" s="78"/>
      <c r="DQB62" s="78"/>
      <c r="DQC62" s="78"/>
      <c r="DQD62" s="78"/>
      <c r="DQE62" s="78"/>
      <c r="DQF62" s="78"/>
      <c r="DQG62" s="78"/>
      <c r="DQH62" s="78"/>
      <c r="DQI62" s="78"/>
      <c r="DQJ62" s="78"/>
      <c r="DQK62" s="78"/>
      <c r="DQL62" s="78"/>
      <c r="DQM62" s="78"/>
      <c r="DQN62" s="78"/>
      <c r="DQO62" s="78"/>
      <c r="DQP62" s="78"/>
      <c r="DQQ62" s="78"/>
      <c r="DQR62" s="78"/>
      <c r="DQS62" s="78"/>
      <c r="DQT62" s="78"/>
      <c r="DQU62" s="78"/>
      <c r="DQV62" s="78"/>
      <c r="DQW62" s="78"/>
      <c r="DQX62" s="78"/>
      <c r="DQY62" s="78"/>
      <c r="DQZ62" s="78"/>
      <c r="DRA62" s="78"/>
      <c r="DRB62" s="78"/>
      <c r="DRC62" s="78"/>
      <c r="DRD62" s="78"/>
      <c r="DRE62" s="78"/>
      <c r="DRF62" s="78"/>
      <c r="DRG62" s="78"/>
      <c r="DRH62" s="78"/>
      <c r="DRI62" s="78"/>
      <c r="DRJ62" s="78"/>
      <c r="DRK62" s="78"/>
      <c r="DRL62" s="78"/>
      <c r="DRM62" s="78"/>
      <c r="DRN62" s="78"/>
      <c r="DRO62" s="78"/>
      <c r="DRP62" s="78"/>
      <c r="DRQ62" s="78"/>
      <c r="DRR62" s="78"/>
      <c r="DRS62" s="78"/>
      <c r="DRT62" s="78"/>
      <c r="DRU62" s="78"/>
      <c r="DRV62" s="78"/>
      <c r="DRW62" s="78"/>
      <c r="DRX62" s="78"/>
      <c r="DRY62" s="78"/>
      <c r="DRZ62" s="78"/>
      <c r="DSA62" s="78"/>
      <c r="DSB62" s="78"/>
      <c r="DSC62" s="78"/>
      <c r="DSD62" s="78"/>
      <c r="DSE62" s="78"/>
      <c r="DSF62" s="78"/>
      <c r="DSG62" s="78"/>
      <c r="DSH62" s="78"/>
      <c r="DSI62" s="78"/>
      <c r="DSJ62" s="78"/>
      <c r="DSK62" s="78"/>
      <c r="DSL62" s="78"/>
      <c r="DSM62" s="78"/>
      <c r="DSN62" s="78"/>
      <c r="DSO62" s="78"/>
      <c r="DSP62" s="78"/>
      <c r="DSQ62" s="78"/>
      <c r="DSR62" s="78"/>
      <c r="DSS62" s="78"/>
      <c r="DST62" s="78"/>
      <c r="DSU62" s="78"/>
      <c r="DSV62" s="78"/>
      <c r="DSW62" s="78"/>
      <c r="DSX62" s="78"/>
      <c r="DSY62" s="78"/>
      <c r="DSZ62" s="78"/>
      <c r="DTA62" s="78"/>
      <c r="DTB62" s="78"/>
      <c r="DTC62" s="78"/>
      <c r="DTD62" s="78"/>
      <c r="DTE62" s="78"/>
      <c r="DTF62" s="78"/>
      <c r="DTG62" s="78"/>
      <c r="DTH62" s="78"/>
      <c r="DTI62" s="78"/>
      <c r="DTJ62" s="78"/>
      <c r="DTK62" s="78"/>
      <c r="DTL62" s="78"/>
      <c r="DTM62" s="78"/>
      <c r="DTN62" s="78"/>
      <c r="DTO62" s="78"/>
      <c r="DTP62" s="78"/>
      <c r="DTQ62" s="78"/>
      <c r="DTR62" s="78"/>
      <c r="DTS62" s="78"/>
      <c r="DTT62" s="78"/>
      <c r="DTU62" s="78"/>
      <c r="DTV62" s="78"/>
      <c r="DTW62" s="78"/>
      <c r="DTX62" s="78"/>
      <c r="DTY62" s="78"/>
      <c r="DTZ62" s="78"/>
      <c r="DUA62" s="78"/>
      <c r="DUB62" s="78"/>
      <c r="DUC62" s="78"/>
      <c r="DUD62" s="78"/>
      <c r="DUE62" s="78"/>
      <c r="DUF62" s="78"/>
      <c r="DUG62" s="78"/>
      <c r="DUH62" s="78"/>
      <c r="DUI62" s="78"/>
      <c r="DUJ62" s="78"/>
      <c r="DUK62" s="78"/>
      <c r="DUL62" s="78"/>
      <c r="DUM62" s="78"/>
      <c r="DUN62" s="78"/>
      <c r="DUO62" s="78"/>
      <c r="DUP62" s="78"/>
      <c r="DUQ62" s="78"/>
      <c r="DUR62" s="78"/>
      <c r="DUS62" s="78"/>
      <c r="DUT62" s="78"/>
      <c r="DUU62" s="78"/>
      <c r="DUV62" s="78"/>
      <c r="DUW62" s="78"/>
      <c r="DUX62" s="78"/>
      <c r="DUY62" s="78"/>
      <c r="DUZ62" s="78"/>
      <c r="DVA62" s="78"/>
      <c r="DVB62" s="78"/>
      <c r="DVC62" s="78"/>
      <c r="DVD62" s="78"/>
      <c r="DVE62" s="78"/>
      <c r="DVF62" s="78"/>
      <c r="DVG62" s="78"/>
      <c r="DVH62" s="78"/>
      <c r="DVI62" s="78"/>
      <c r="DVJ62" s="78"/>
      <c r="DVK62" s="78"/>
      <c r="DVL62" s="78"/>
      <c r="DVM62" s="78"/>
      <c r="DVN62" s="78"/>
      <c r="DVO62" s="78"/>
      <c r="DVP62" s="78"/>
      <c r="DVQ62" s="78"/>
      <c r="DVR62" s="78"/>
      <c r="DVS62" s="78"/>
      <c r="DVT62" s="78"/>
      <c r="DVU62" s="78"/>
      <c r="DVV62" s="78"/>
      <c r="DVW62" s="78"/>
      <c r="DVX62" s="78"/>
      <c r="DVY62" s="78"/>
      <c r="DVZ62" s="78"/>
      <c r="DWA62" s="78"/>
      <c r="DWB62" s="78"/>
      <c r="DWC62" s="78"/>
      <c r="DWD62" s="78"/>
      <c r="DWE62" s="78"/>
      <c r="DWF62" s="78"/>
      <c r="DWG62" s="78"/>
      <c r="DWH62" s="78"/>
      <c r="DWI62" s="78"/>
      <c r="DWJ62" s="78"/>
      <c r="DWK62" s="78"/>
      <c r="DWL62" s="78"/>
      <c r="DWM62" s="78"/>
      <c r="DWN62" s="78"/>
      <c r="DWO62" s="78"/>
      <c r="DWP62" s="78"/>
      <c r="DWQ62" s="78"/>
      <c r="DWR62" s="78"/>
      <c r="DWS62" s="78"/>
      <c r="DWT62" s="78"/>
      <c r="DWU62" s="78"/>
      <c r="DWV62" s="78"/>
      <c r="DWW62" s="78"/>
      <c r="DWX62" s="78"/>
      <c r="DWY62" s="78"/>
      <c r="DWZ62" s="78"/>
      <c r="DXA62" s="78"/>
      <c r="DXB62" s="78"/>
      <c r="DXC62" s="78"/>
      <c r="DXD62" s="78"/>
      <c r="DXE62" s="78"/>
      <c r="DXF62" s="78"/>
      <c r="DXG62" s="78"/>
      <c r="DXH62" s="78"/>
      <c r="DXI62" s="78"/>
      <c r="DXJ62" s="78"/>
      <c r="DXK62" s="78"/>
      <c r="DXL62" s="78"/>
      <c r="DXM62" s="78"/>
      <c r="DXN62" s="78"/>
      <c r="DXO62" s="78"/>
      <c r="DXP62" s="78"/>
      <c r="DXQ62" s="78"/>
      <c r="DXR62" s="78"/>
      <c r="DXS62" s="78"/>
      <c r="DXT62" s="78"/>
      <c r="DXU62" s="78"/>
      <c r="DXV62" s="78"/>
      <c r="DXW62" s="78"/>
      <c r="DXX62" s="78"/>
      <c r="DXY62" s="78"/>
      <c r="DXZ62" s="78"/>
      <c r="DYA62" s="78"/>
      <c r="DYB62" s="78"/>
      <c r="DYC62" s="78"/>
      <c r="DYD62" s="78"/>
      <c r="DYE62" s="78"/>
      <c r="DYF62" s="78"/>
      <c r="DYG62" s="78"/>
      <c r="DYH62" s="78"/>
      <c r="DYI62" s="78"/>
      <c r="DYJ62" s="78"/>
      <c r="DYK62" s="78"/>
      <c r="DYL62" s="78"/>
      <c r="DYM62" s="78"/>
      <c r="DYN62" s="78"/>
      <c r="DYO62" s="78"/>
      <c r="DYP62" s="78"/>
      <c r="DYQ62" s="78"/>
      <c r="DYR62" s="78"/>
      <c r="DYS62" s="78"/>
      <c r="DYT62" s="78"/>
      <c r="DYU62" s="78"/>
      <c r="DYV62" s="78"/>
      <c r="DYW62" s="78"/>
      <c r="DYX62" s="78"/>
      <c r="DYY62" s="78"/>
      <c r="DYZ62" s="78"/>
      <c r="DZA62" s="78"/>
      <c r="DZB62" s="78"/>
      <c r="DZC62" s="78"/>
      <c r="DZD62" s="78"/>
      <c r="DZE62" s="78"/>
      <c r="DZF62" s="78"/>
      <c r="DZG62" s="78"/>
      <c r="DZH62" s="78"/>
      <c r="DZI62" s="78"/>
      <c r="DZJ62" s="78"/>
      <c r="DZK62" s="78"/>
      <c r="DZL62" s="78"/>
      <c r="DZM62" s="78"/>
      <c r="DZN62" s="78"/>
      <c r="DZO62" s="78"/>
      <c r="DZP62" s="78"/>
      <c r="DZQ62" s="78"/>
      <c r="DZR62" s="78"/>
      <c r="DZS62" s="78"/>
      <c r="DZT62" s="78"/>
      <c r="DZU62" s="78"/>
      <c r="DZV62" s="78"/>
      <c r="DZW62" s="78"/>
      <c r="DZX62" s="78"/>
      <c r="DZY62" s="78"/>
      <c r="DZZ62" s="78"/>
      <c r="EAA62" s="78"/>
      <c r="EAB62" s="78"/>
      <c r="EAC62" s="78"/>
      <c r="EAD62" s="78"/>
      <c r="EAE62" s="78"/>
      <c r="EAF62" s="78"/>
      <c r="EAG62" s="78"/>
      <c r="EAH62" s="78"/>
      <c r="EAI62" s="78"/>
      <c r="EAJ62" s="78"/>
      <c r="EAK62" s="78"/>
      <c r="EAL62" s="78"/>
      <c r="EAM62" s="78"/>
      <c r="EAN62" s="78"/>
      <c r="EAO62" s="78"/>
      <c r="EAP62" s="78"/>
      <c r="EAQ62" s="78"/>
      <c r="EAR62" s="78"/>
      <c r="EAS62" s="78"/>
      <c r="EAT62" s="78"/>
      <c r="EAU62" s="78"/>
      <c r="EAV62" s="78"/>
      <c r="EAW62" s="78"/>
      <c r="EAX62" s="78"/>
      <c r="EAY62" s="78"/>
      <c r="EAZ62" s="78"/>
      <c r="EBA62" s="78"/>
      <c r="EBB62" s="78"/>
      <c r="EBC62" s="78"/>
      <c r="EBD62" s="78"/>
      <c r="EBE62" s="78"/>
      <c r="EBF62" s="78"/>
      <c r="EBG62" s="78"/>
      <c r="EBH62" s="78"/>
      <c r="EBI62" s="78"/>
      <c r="EBJ62" s="78"/>
      <c r="EBK62" s="78"/>
      <c r="EBL62" s="78"/>
      <c r="EBM62" s="78"/>
      <c r="EBN62" s="78"/>
      <c r="EBO62" s="78"/>
      <c r="EBP62" s="78"/>
      <c r="EBQ62" s="78"/>
      <c r="EBR62" s="78"/>
      <c r="EBS62" s="78"/>
      <c r="EBT62" s="78"/>
      <c r="EBU62" s="78"/>
      <c r="EBV62" s="78"/>
      <c r="EBW62" s="78"/>
      <c r="EBX62" s="78"/>
      <c r="EBY62" s="78"/>
      <c r="EBZ62" s="78"/>
      <c r="ECA62" s="78"/>
      <c r="ECB62" s="78"/>
      <c r="ECC62" s="78"/>
      <c r="ECD62" s="78"/>
      <c r="ECE62" s="78"/>
      <c r="ECF62" s="78"/>
      <c r="ECG62" s="78"/>
      <c r="ECH62" s="78"/>
      <c r="ECI62" s="78"/>
      <c r="ECJ62" s="78"/>
      <c r="ECK62" s="78"/>
      <c r="ECL62" s="78"/>
      <c r="ECM62" s="78"/>
      <c r="ECN62" s="78"/>
      <c r="ECO62" s="78"/>
      <c r="ECP62" s="78"/>
      <c r="ECQ62" s="78"/>
      <c r="ECR62" s="78"/>
      <c r="ECS62" s="78"/>
      <c r="ECT62" s="78"/>
      <c r="ECU62" s="78"/>
      <c r="ECV62" s="78"/>
      <c r="ECW62" s="78"/>
      <c r="ECX62" s="78"/>
      <c r="ECY62" s="78"/>
      <c r="ECZ62" s="78"/>
      <c r="EDA62" s="78"/>
      <c r="EDB62" s="78"/>
      <c r="EDC62" s="78"/>
      <c r="EDD62" s="78"/>
      <c r="EDE62" s="78"/>
      <c r="EDF62" s="78"/>
      <c r="EDG62" s="78"/>
      <c r="EDH62" s="78"/>
      <c r="EDI62" s="78"/>
      <c r="EDJ62" s="78"/>
      <c r="EDK62" s="78"/>
      <c r="EDL62" s="78"/>
      <c r="EDM62" s="78"/>
      <c r="EDN62" s="78"/>
      <c r="EDO62" s="78"/>
      <c r="EDP62" s="78"/>
      <c r="EDQ62" s="78"/>
      <c r="EDR62" s="78"/>
      <c r="EDS62" s="78"/>
      <c r="EDT62" s="78"/>
      <c r="EDU62" s="78"/>
      <c r="EDV62" s="78"/>
      <c r="EDW62" s="78"/>
      <c r="EDX62" s="78"/>
      <c r="EDY62" s="78"/>
      <c r="EDZ62" s="78"/>
      <c r="EEA62" s="78"/>
      <c r="EEB62" s="78"/>
      <c r="EEC62" s="78"/>
      <c r="EED62" s="78"/>
      <c r="EEE62" s="78"/>
      <c r="EEF62" s="78"/>
      <c r="EEG62" s="78"/>
      <c r="EEH62" s="78"/>
      <c r="EEI62" s="78"/>
      <c r="EEJ62" s="78"/>
      <c r="EEK62" s="78"/>
      <c r="EEL62" s="78"/>
      <c r="EEM62" s="78"/>
      <c r="EEN62" s="78"/>
      <c r="EEO62" s="78"/>
      <c r="EEP62" s="78"/>
      <c r="EEQ62" s="78"/>
      <c r="EER62" s="78"/>
      <c r="EES62" s="78"/>
      <c r="EET62" s="78"/>
      <c r="EEU62" s="78"/>
      <c r="EEV62" s="78"/>
      <c r="EEW62" s="78"/>
      <c r="EEX62" s="78"/>
      <c r="EEY62" s="78"/>
      <c r="EEZ62" s="78"/>
      <c r="EFA62" s="78"/>
      <c r="EFB62" s="78"/>
      <c r="EFC62" s="78"/>
      <c r="EFD62" s="78"/>
      <c r="EFE62" s="78"/>
      <c r="EFF62" s="78"/>
      <c r="EFG62" s="78"/>
      <c r="EFH62" s="78"/>
      <c r="EFI62" s="78"/>
      <c r="EFJ62" s="78"/>
      <c r="EFK62" s="78"/>
      <c r="EFL62" s="78"/>
      <c r="EFM62" s="78"/>
      <c r="EFN62" s="78"/>
      <c r="EFO62" s="78"/>
      <c r="EFP62" s="78"/>
      <c r="EFQ62" s="78"/>
      <c r="EFR62" s="78"/>
      <c r="EFS62" s="78"/>
      <c r="EFT62" s="78"/>
      <c r="EFU62" s="78"/>
      <c r="EFV62" s="78"/>
      <c r="EFW62" s="78"/>
      <c r="EFX62" s="78"/>
      <c r="EFY62" s="78"/>
      <c r="EFZ62" s="78"/>
      <c r="EGA62" s="78"/>
      <c r="EGB62" s="78"/>
      <c r="EGC62" s="78"/>
      <c r="EGD62" s="78"/>
      <c r="EGE62" s="78"/>
      <c r="EGF62" s="78"/>
      <c r="EGG62" s="78"/>
      <c r="EGH62" s="78"/>
      <c r="EGI62" s="78"/>
      <c r="EGJ62" s="78"/>
      <c r="EGK62" s="78"/>
      <c r="EGL62" s="78"/>
      <c r="EGM62" s="78"/>
      <c r="EGN62" s="78"/>
      <c r="EGO62" s="78"/>
      <c r="EGP62" s="78"/>
      <c r="EGQ62" s="78"/>
      <c r="EGR62" s="78"/>
      <c r="EGS62" s="78"/>
      <c r="EGT62" s="78"/>
      <c r="EGU62" s="78"/>
      <c r="EGV62" s="78"/>
      <c r="EGW62" s="78"/>
      <c r="EGX62" s="78"/>
      <c r="EGY62" s="78"/>
      <c r="EGZ62" s="78"/>
      <c r="EHA62" s="78"/>
      <c r="EHB62" s="78"/>
      <c r="EHC62" s="78"/>
      <c r="EHD62" s="78"/>
      <c r="EHE62" s="78"/>
      <c r="EHF62" s="78"/>
      <c r="EHG62" s="78"/>
      <c r="EHH62" s="78"/>
      <c r="EHI62" s="78"/>
      <c r="EHJ62" s="78"/>
      <c r="EHK62" s="78"/>
      <c r="EHL62" s="78"/>
      <c r="EHM62" s="78"/>
      <c r="EHN62" s="78"/>
      <c r="EHO62" s="78"/>
      <c r="EHP62" s="78"/>
      <c r="EHQ62" s="78"/>
      <c r="EHR62" s="78"/>
      <c r="EHS62" s="78"/>
      <c r="EHT62" s="78"/>
      <c r="EHU62" s="78"/>
      <c r="EHV62" s="78"/>
      <c r="EHW62" s="78"/>
      <c r="EHX62" s="78"/>
      <c r="EHY62" s="78"/>
      <c r="EHZ62" s="78"/>
      <c r="EIA62" s="78"/>
      <c r="EIB62" s="78"/>
      <c r="EIC62" s="78"/>
      <c r="EID62" s="78"/>
      <c r="EIE62" s="78"/>
      <c r="EIF62" s="78"/>
      <c r="EIG62" s="78"/>
      <c r="EIH62" s="78"/>
      <c r="EII62" s="78"/>
      <c r="EIJ62" s="78"/>
      <c r="EIK62" s="78"/>
      <c r="EIL62" s="78"/>
      <c r="EIM62" s="78"/>
      <c r="EIN62" s="78"/>
      <c r="EIO62" s="78"/>
      <c r="EIP62" s="78"/>
      <c r="EIQ62" s="78"/>
      <c r="EIR62" s="78"/>
      <c r="EIS62" s="78"/>
      <c r="EIT62" s="78"/>
      <c r="EIU62" s="78"/>
      <c r="EIV62" s="78"/>
      <c r="EIW62" s="78"/>
      <c r="EIX62" s="78"/>
      <c r="EIY62" s="78"/>
      <c r="EIZ62" s="78"/>
      <c r="EJA62" s="78"/>
      <c r="EJB62" s="78"/>
      <c r="EJC62" s="78"/>
      <c r="EJD62" s="78"/>
      <c r="EJE62" s="78"/>
      <c r="EJF62" s="78"/>
      <c r="EJG62" s="78"/>
      <c r="EJH62" s="78"/>
      <c r="EJI62" s="78"/>
      <c r="EJJ62" s="78"/>
      <c r="EJK62" s="78"/>
      <c r="EJL62" s="78"/>
      <c r="EJM62" s="78"/>
      <c r="EJN62" s="78"/>
      <c r="EJO62" s="78"/>
      <c r="EJP62" s="78"/>
      <c r="EJQ62" s="78"/>
      <c r="EJR62" s="78"/>
      <c r="EJS62" s="78"/>
      <c r="EJT62" s="78"/>
      <c r="EJU62" s="78"/>
      <c r="EJV62" s="78"/>
      <c r="EJW62" s="78"/>
      <c r="EJX62" s="78"/>
      <c r="EJY62" s="78"/>
      <c r="EJZ62" s="78"/>
      <c r="EKA62" s="78"/>
      <c r="EKB62" s="78"/>
      <c r="EKC62" s="78"/>
      <c r="EKD62" s="78"/>
      <c r="EKE62" s="78"/>
      <c r="EKF62" s="78"/>
      <c r="EKG62" s="78"/>
      <c r="EKH62" s="78"/>
      <c r="EKI62" s="78"/>
      <c r="EKJ62" s="78"/>
      <c r="EKK62" s="78"/>
      <c r="EKL62" s="78"/>
      <c r="EKM62" s="78"/>
      <c r="EKN62" s="78"/>
      <c r="EKO62" s="78"/>
      <c r="EKP62" s="78"/>
      <c r="EKQ62" s="78"/>
      <c r="EKR62" s="78"/>
      <c r="EKS62" s="78"/>
      <c r="EKT62" s="78"/>
      <c r="EKU62" s="78"/>
      <c r="EKV62" s="78"/>
      <c r="EKW62" s="78"/>
      <c r="EKX62" s="78"/>
      <c r="EKY62" s="78"/>
      <c r="EKZ62" s="78"/>
      <c r="ELA62" s="78"/>
      <c r="ELB62" s="78"/>
      <c r="ELC62" s="78"/>
      <c r="ELD62" s="78"/>
      <c r="ELE62" s="78"/>
      <c r="ELF62" s="78"/>
      <c r="ELG62" s="78"/>
      <c r="ELH62" s="78"/>
      <c r="ELI62" s="78"/>
      <c r="ELJ62" s="78"/>
      <c r="ELK62" s="78"/>
      <c r="ELL62" s="78"/>
      <c r="ELM62" s="78"/>
      <c r="ELN62" s="78"/>
      <c r="ELO62" s="78"/>
      <c r="ELP62" s="78"/>
      <c r="ELQ62" s="78"/>
      <c r="ELR62" s="78"/>
      <c r="ELS62" s="78"/>
      <c r="ELT62" s="78"/>
      <c r="ELU62" s="78"/>
      <c r="ELV62" s="78"/>
      <c r="ELW62" s="78"/>
      <c r="ELX62" s="78"/>
      <c r="ELY62" s="78"/>
      <c r="ELZ62" s="78"/>
      <c r="EMA62" s="78"/>
      <c r="EMB62" s="78"/>
      <c r="EMC62" s="78"/>
      <c r="EMD62" s="78"/>
      <c r="EME62" s="78"/>
      <c r="EMF62" s="78"/>
      <c r="EMG62" s="78"/>
      <c r="EMH62" s="78"/>
      <c r="EMI62" s="78"/>
      <c r="EMJ62" s="78"/>
      <c r="EMK62" s="78"/>
      <c r="EML62" s="78"/>
      <c r="EMM62" s="78"/>
      <c r="EMN62" s="78"/>
      <c r="EMO62" s="78"/>
      <c r="EMP62" s="78"/>
      <c r="EMQ62" s="78"/>
      <c r="EMR62" s="78"/>
      <c r="EMS62" s="78"/>
      <c r="EMT62" s="78"/>
      <c r="EMU62" s="78"/>
      <c r="EMV62" s="78"/>
      <c r="EMW62" s="78"/>
      <c r="EMX62" s="78"/>
      <c r="EMY62" s="78"/>
      <c r="EMZ62" s="78"/>
      <c r="ENA62" s="78"/>
      <c r="ENB62" s="78"/>
      <c r="ENC62" s="78"/>
      <c r="END62" s="78"/>
      <c r="ENE62" s="78"/>
      <c r="ENF62" s="78"/>
      <c r="ENG62" s="78"/>
      <c r="ENH62" s="78"/>
      <c r="ENI62" s="78"/>
      <c r="ENJ62" s="78"/>
      <c r="ENK62" s="78"/>
      <c r="ENL62" s="78"/>
      <c r="ENM62" s="78"/>
      <c r="ENN62" s="78"/>
      <c r="ENO62" s="78"/>
      <c r="ENP62" s="78"/>
      <c r="ENQ62" s="78"/>
      <c r="ENR62" s="78"/>
      <c r="ENS62" s="78"/>
      <c r="ENT62" s="78"/>
      <c r="ENU62" s="78"/>
      <c r="ENV62" s="78"/>
      <c r="ENW62" s="78"/>
      <c r="ENX62" s="78"/>
      <c r="ENY62" s="78"/>
      <c r="ENZ62" s="78"/>
      <c r="EOA62" s="78"/>
      <c r="EOB62" s="78"/>
      <c r="EOC62" s="78"/>
      <c r="EOD62" s="78"/>
      <c r="EOE62" s="78"/>
      <c r="EOF62" s="78"/>
      <c r="EOG62" s="78"/>
      <c r="EOH62" s="78"/>
      <c r="EOI62" s="78"/>
      <c r="EOJ62" s="78"/>
      <c r="EOK62" s="78"/>
      <c r="EOL62" s="78"/>
      <c r="EOM62" s="78"/>
      <c r="EON62" s="78"/>
      <c r="EOO62" s="78"/>
      <c r="EOP62" s="78"/>
      <c r="EOQ62" s="78"/>
      <c r="EOR62" s="78"/>
      <c r="EOS62" s="78"/>
      <c r="EOT62" s="78"/>
      <c r="EOU62" s="78"/>
      <c r="EOV62" s="78"/>
      <c r="EOW62" s="78"/>
      <c r="EOX62" s="78"/>
      <c r="EOY62" s="78"/>
      <c r="EOZ62" s="78"/>
      <c r="EPA62" s="78"/>
      <c r="EPB62" s="78"/>
      <c r="EPC62" s="78"/>
      <c r="EPD62" s="78"/>
      <c r="EPE62" s="78"/>
      <c r="EPF62" s="78"/>
      <c r="EPG62" s="78"/>
      <c r="EPH62" s="78"/>
      <c r="EPI62" s="78"/>
      <c r="EPJ62" s="78"/>
      <c r="EPK62" s="78"/>
      <c r="EPL62" s="78"/>
      <c r="EPM62" s="78"/>
      <c r="EPN62" s="78"/>
      <c r="EPO62" s="78"/>
      <c r="EPP62" s="78"/>
      <c r="EPQ62" s="78"/>
      <c r="EPR62" s="78"/>
      <c r="EPS62" s="78"/>
      <c r="EPT62" s="78"/>
      <c r="EPU62" s="78"/>
      <c r="EPV62" s="78"/>
      <c r="EPW62" s="78"/>
      <c r="EPX62" s="78"/>
      <c r="EPY62" s="78"/>
      <c r="EPZ62" s="78"/>
      <c r="EQA62" s="78"/>
      <c r="EQB62" s="78"/>
      <c r="EQC62" s="78"/>
      <c r="EQD62" s="78"/>
      <c r="EQE62" s="78"/>
      <c r="EQF62" s="78"/>
      <c r="EQG62" s="78"/>
      <c r="EQH62" s="78"/>
      <c r="EQI62" s="78"/>
      <c r="EQJ62" s="78"/>
      <c r="EQK62" s="78"/>
      <c r="EQL62" s="78"/>
      <c r="EQM62" s="78"/>
      <c r="EQN62" s="78"/>
      <c r="EQO62" s="78"/>
      <c r="EQP62" s="78"/>
      <c r="EQQ62" s="78"/>
      <c r="EQR62" s="78"/>
      <c r="EQS62" s="78"/>
      <c r="EQT62" s="78"/>
      <c r="EQU62" s="78"/>
      <c r="EQV62" s="78"/>
      <c r="EQW62" s="78"/>
      <c r="EQX62" s="78"/>
      <c r="EQY62" s="78"/>
      <c r="EQZ62" s="78"/>
      <c r="ERA62" s="78"/>
      <c r="ERB62" s="78"/>
      <c r="ERC62" s="78"/>
      <c r="ERD62" s="78"/>
      <c r="ERE62" s="78"/>
      <c r="ERF62" s="78"/>
      <c r="ERG62" s="78"/>
      <c r="ERH62" s="78"/>
      <c r="ERI62" s="78"/>
      <c r="ERJ62" s="78"/>
      <c r="ERK62" s="78"/>
      <c r="ERL62" s="78"/>
      <c r="ERM62" s="78"/>
      <c r="ERN62" s="78"/>
      <c r="ERO62" s="78"/>
      <c r="ERP62" s="78"/>
      <c r="ERQ62" s="78"/>
      <c r="ERR62" s="78"/>
      <c r="ERS62" s="78"/>
      <c r="ERT62" s="78"/>
      <c r="ERU62" s="78"/>
      <c r="ERV62" s="78"/>
      <c r="ERW62" s="78"/>
      <c r="ERX62" s="78"/>
      <c r="ERY62" s="78"/>
      <c r="ERZ62" s="78"/>
      <c r="ESA62" s="78"/>
      <c r="ESB62" s="78"/>
      <c r="ESC62" s="78"/>
      <c r="ESD62" s="78"/>
      <c r="ESE62" s="78"/>
      <c r="ESF62" s="78"/>
      <c r="ESG62" s="78"/>
      <c r="ESH62" s="78"/>
      <c r="ESI62" s="78"/>
      <c r="ESJ62" s="78"/>
      <c r="ESK62" s="78"/>
      <c r="ESL62" s="78"/>
      <c r="ESM62" s="78"/>
      <c r="ESN62" s="78"/>
      <c r="ESO62" s="78"/>
      <c r="ESP62" s="78"/>
      <c r="ESQ62" s="78"/>
      <c r="ESR62" s="78"/>
      <c r="ESS62" s="78"/>
      <c r="EST62" s="78"/>
      <c r="ESU62" s="78"/>
      <c r="ESV62" s="78"/>
      <c r="ESW62" s="78"/>
      <c r="ESX62" s="78"/>
      <c r="ESY62" s="78"/>
      <c r="ESZ62" s="78"/>
      <c r="ETA62" s="78"/>
      <c r="ETB62" s="78"/>
      <c r="ETC62" s="78"/>
      <c r="ETD62" s="78"/>
      <c r="ETE62" s="78"/>
      <c r="ETF62" s="78"/>
      <c r="ETG62" s="78"/>
      <c r="ETH62" s="78"/>
      <c r="ETI62" s="78"/>
      <c r="ETJ62" s="78"/>
      <c r="ETK62" s="78"/>
      <c r="ETL62" s="78"/>
      <c r="ETM62" s="78"/>
      <c r="ETN62" s="78"/>
      <c r="ETO62" s="78"/>
      <c r="ETP62" s="78"/>
      <c r="ETQ62" s="78"/>
      <c r="ETR62" s="78"/>
      <c r="ETS62" s="78"/>
      <c r="ETT62" s="78"/>
      <c r="ETU62" s="78"/>
      <c r="ETV62" s="78"/>
      <c r="ETW62" s="78"/>
      <c r="ETX62" s="78"/>
      <c r="ETY62" s="78"/>
      <c r="ETZ62" s="78"/>
      <c r="EUA62" s="78"/>
      <c r="EUB62" s="78"/>
      <c r="EUC62" s="78"/>
      <c r="EUD62" s="78"/>
      <c r="EUE62" s="78"/>
      <c r="EUF62" s="78"/>
      <c r="EUG62" s="78"/>
      <c r="EUH62" s="78"/>
      <c r="EUI62" s="78"/>
      <c r="EUJ62" s="78"/>
      <c r="EUK62" s="78"/>
      <c r="EUL62" s="78"/>
      <c r="EUM62" s="78"/>
      <c r="EUN62" s="78"/>
      <c r="EUO62" s="78"/>
      <c r="EUP62" s="78"/>
      <c r="EUQ62" s="78"/>
      <c r="EUR62" s="78"/>
      <c r="EUS62" s="78"/>
      <c r="EUT62" s="78"/>
      <c r="EUU62" s="78"/>
      <c r="EUV62" s="78"/>
      <c r="EUW62" s="78"/>
      <c r="EUX62" s="78"/>
      <c r="EUY62" s="78"/>
      <c r="EUZ62" s="78"/>
      <c r="EVA62" s="78"/>
      <c r="EVB62" s="78"/>
      <c r="EVC62" s="78"/>
      <c r="EVD62" s="78"/>
      <c r="EVE62" s="78"/>
      <c r="EVF62" s="78"/>
      <c r="EVG62" s="78"/>
      <c r="EVH62" s="78"/>
      <c r="EVI62" s="78"/>
      <c r="EVJ62" s="78"/>
      <c r="EVK62" s="78"/>
      <c r="EVL62" s="78"/>
      <c r="EVM62" s="78"/>
      <c r="EVN62" s="78"/>
      <c r="EVO62" s="78"/>
      <c r="EVP62" s="78"/>
      <c r="EVQ62" s="78"/>
      <c r="EVR62" s="78"/>
      <c r="EVS62" s="78"/>
      <c r="EVT62" s="78"/>
      <c r="EVU62" s="78"/>
      <c r="EVV62" s="78"/>
      <c r="EVW62" s="78"/>
      <c r="EVX62" s="78"/>
      <c r="EVY62" s="78"/>
      <c r="EVZ62" s="78"/>
      <c r="EWA62" s="78"/>
      <c r="EWB62" s="78"/>
      <c r="EWC62" s="78"/>
      <c r="EWD62" s="78"/>
      <c r="EWE62" s="78"/>
      <c r="EWF62" s="78"/>
      <c r="EWG62" s="78"/>
      <c r="EWH62" s="78"/>
      <c r="EWI62" s="78"/>
      <c r="EWJ62" s="78"/>
      <c r="EWK62" s="78"/>
      <c r="EWL62" s="78"/>
      <c r="EWM62" s="78"/>
      <c r="EWN62" s="78"/>
      <c r="EWO62" s="78"/>
      <c r="EWP62" s="78"/>
      <c r="EWQ62" s="78"/>
      <c r="EWR62" s="78"/>
      <c r="EWS62" s="78"/>
      <c r="EWT62" s="78"/>
      <c r="EWU62" s="78"/>
      <c r="EWV62" s="78"/>
      <c r="EWW62" s="78"/>
      <c r="EWX62" s="78"/>
      <c r="EWY62" s="78"/>
      <c r="EWZ62" s="78"/>
      <c r="EXA62" s="78"/>
      <c r="EXB62" s="78"/>
      <c r="EXC62" s="78"/>
      <c r="EXD62" s="78"/>
      <c r="EXE62" s="78"/>
      <c r="EXF62" s="78"/>
      <c r="EXG62" s="78"/>
      <c r="EXH62" s="78"/>
      <c r="EXI62" s="78"/>
      <c r="EXJ62" s="78"/>
      <c r="EXK62" s="78"/>
      <c r="EXL62" s="78"/>
      <c r="EXM62" s="78"/>
      <c r="EXN62" s="78"/>
      <c r="EXO62" s="78"/>
      <c r="EXP62" s="78"/>
      <c r="EXQ62" s="78"/>
      <c r="EXR62" s="78"/>
      <c r="EXS62" s="78"/>
      <c r="EXT62" s="78"/>
      <c r="EXU62" s="78"/>
      <c r="EXV62" s="78"/>
      <c r="EXW62" s="78"/>
      <c r="EXX62" s="78"/>
      <c r="EXY62" s="78"/>
      <c r="EXZ62" s="78"/>
      <c r="EYA62" s="78"/>
      <c r="EYB62" s="78"/>
      <c r="EYC62" s="78"/>
      <c r="EYD62" s="78"/>
      <c r="EYE62" s="78"/>
      <c r="EYF62" s="78"/>
      <c r="EYG62" s="78"/>
      <c r="EYH62" s="78"/>
      <c r="EYI62" s="78"/>
      <c r="EYJ62" s="78"/>
      <c r="EYK62" s="78"/>
      <c r="EYL62" s="78"/>
      <c r="EYM62" s="78"/>
      <c r="EYN62" s="78"/>
      <c r="EYO62" s="78"/>
      <c r="EYP62" s="78"/>
      <c r="EYQ62" s="78"/>
      <c r="EYR62" s="78"/>
      <c r="EYS62" s="78"/>
      <c r="EYT62" s="78"/>
      <c r="EYU62" s="78"/>
      <c r="EYV62" s="78"/>
      <c r="EYW62" s="78"/>
      <c r="EYX62" s="78"/>
      <c r="EYY62" s="78"/>
      <c r="EYZ62" s="78"/>
      <c r="EZA62" s="78"/>
      <c r="EZB62" s="78"/>
      <c r="EZC62" s="78"/>
      <c r="EZD62" s="78"/>
      <c r="EZE62" s="78"/>
      <c r="EZF62" s="78"/>
      <c r="EZG62" s="78"/>
      <c r="EZH62" s="78"/>
      <c r="EZI62" s="78"/>
      <c r="EZJ62" s="78"/>
      <c r="EZK62" s="78"/>
      <c r="EZL62" s="78"/>
      <c r="EZM62" s="78"/>
      <c r="EZN62" s="78"/>
      <c r="EZO62" s="78"/>
      <c r="EZP62" s="78"/>
      <c r="EZQ62" s="78"/>
      <c r="EZR62" s="78"/>
      <c r="EZS62" s="78"/>
      <c r="EZT62" s="78"/>
      <c r="EZU62" s="78"/>
      <c r="EZV62" s="78"/>
      <c r="EZW62" s="78"/>
      <c r="EZX62" s="78"/>
      <c r="EZY62" s="78"/>
      <c r="EZZ62" s="78"/>
      <c r="FAA62" s="78"/>
      <c r="FAB62" s="78"/>
      <c r="FAC62" s="78"/>
      <c r="FAD62" s="78"/>
      <c r="FAE62" s="78"/>
      <c r="FAF62" s="78"/>
      <c r="FAG62" s="78"/>
      <c r="FAH62" s="78"/>
      <c r="FAI62" s="78"/>
      <c r="FAJ62" s="78"/>
      <c r="FAK62" s="78"/>
      <c r="FAL62" s="78"/>
      <c r="FAM62" s="78"/>
      <c r="FAN62" s="78"/>
      <c r="FAO62" s="78"/>
      <c r="FAP62" s="78"/>
      <c r="FAQ62" s="78"/>
      <c r="FAR62" s="78"/>
      <c r="FAS62" s="78"/>
      <c r="FAT62" s="78"/>
      <c r="FAU62" s="78"/>
      <c r="FAV62" s="78"/>
      <c r="FAW62" s="78"/>
      <c r="FAX62" s="78"/>
      <c r="FAY62" s="78"/>
      <c r="FAZ62" s="78"/>
      <c r="FBA62" s="78"/>
      <c r="FBB62" s="78"/>
      <c r="FBC62" s="78"/>
      <c r="FBD62" s="78"/>
      <c r="FBE62" s="78"/>
      <c r="FBF62" s="78"/>
      <c r="FBG62" s="78"/>
      <c r="FBH62" s="78"/>
      <c r="FBI62" s="78"/>
      <c r="FBJ62" s="78"/>
      <c r="FBK62" s="78"/>
      <c r="FBL62" s="78"/>
      <c r="FBM62" s="78"/>
      <c r="FBN62" s="78"/>
      <c r="FBO62" s="78"/>
      <c r="FBP62" s="78"/>
      <c r="FBQ62" s="78"/>
      <c r="FBR62" s="78"/>
      <c r="FBS62" s="78"/>
      <c r="FBT62" s="78"/>
      <c r="FBU62" s="78"/>
      <c r="FBV62" s="78"/>
      <c r="FBW62" s="78"/>
      <c r="FBX62" s="78"/>
      <c r="FBY62" s="78"/>
      <c r="FBZ62" s="78"/>
      <c r="FCA62" s="78"/>
      <c r="FCB62" s="78"/>
      <c r="FCC62" s="78"/>
      <c r="FCD62" s="78"/>
      <c r="FCE62" s="78"/>
      <c r="FCF62" s="78"/>
      <c r="FCG62" s="78"/>
      <c r="FCH62" s="78"/>
      <c r="FCI62" s="78"/>
      <c r="FCJ62" s="78"/>
      <c r="FCK62" s="78"/>
      <c r="FCL62" s="78"/>
      <c r="FCM62" s="78"/>
      <c r="FCN62" s="78"/>
      <c r="FCO62" s="78"/>
      <c r="FCP62" s="78"/>
      <c r="FCQ62" s="78"/>
      <c r="FCR62" s="78"/>
      <c r="FCS62" s="78"/>
      <c r="FCT62" s="78"/>
      <c r="FCU62" s="78"/>
      <c r="FCV62" s="78"/>
      <c r="FCW62" s="78"/>
      <c r="FCX62" s="78"/>
      <c r="FCY62" s="78"/>
      <c r="FCZ62" s="78"/>
      <c r="FDA62" s="78"/>
      <c r="FDB62" s="78"/>
      <c r="FDC62" s="78"/>
      <c r="FDD62" s="78"/>
      <c r="FDE62" s="78"/>
      <c r="FDF62" s="78"/>
      <c r="FDG62" s="78"/>
      <c r="FDH62" s="78"/>
      <c r="FDI62" s="78"/>
      <c r="FDJ62" s="78"/>
      <c r="FDK62" s="78"/>
      <c r="FDL62" s="78"/>
      <c r="FDM62" s="78"/>
      <c r="FDN62" s="78"/>
      <c r="FDO62" s="78"/>
      <c r="FDP62" s="78"/>
      <c r="FDQ62" s="78"/>
      <c r="FDR62" s="78"/>
      <c r="FDS62" s="78"/>
      <c r="FDT62" s="78"/>
      <c r="FDU62" s="78"/>
      <c r="FDV62" s="78"/>
      <c r="FDW62" s="78"/>
      <c r="FDX62" s="78"/>
      <c r="FDY62" s="78"/>
      <c r="FDZ62" s="78"/>
      <c r="FEA62" s="78"/>
      <c r="FEB62" s="78"/>
      <c r="FEC62" s="78"/>
      <c r="FED62" s="78"/>
      <c r="FEE62" s="78"/>
      <c r="FEF62" s="78"/>
      <c r="FEG62" s="78"/>
      <c r="FEH62" s="78"/>
      <c r="FEI62" s="78"/>
      <c r="FEJ62" s="78"/>
      <c r="FEK62" s="78"/>
      <c r="FEL62" s="78"/>
      <c r="FEM62" s="78"/>
      <c r="FEN62" s="78"/>
      <c r="FEO62" s="78"/>
      <c r="FEP62" s="78"/>
      <c r="FEQ62" s="78"/>
      <c r="FER62" s="78"/>
      <c r="FES62" s="78"/>
      <c r="FET62" s="78"/>
      <c r="FEU62" s="78"/>
      <c r="FEV62" s="78"/>
      <c r="FEW62" s="78"/>
      <c r="FEX62" s="78"/>
      <c r="FEY62" s="78"/>
      <c r="FEZ62" s="78"/>
      <c r="FFA62" s="78"/>
      <c r="FFB62" s="78"/>
      <c r="FFC62" s="78"/>
      <c r="FFD62" s="78"/>
      <c r="FFE62" s="78"/>
      <c r="FFF62" s="78"/>
      <c r="FFG62" s="78"/>
      <c r="FFH62" s="78"/>
      <c r="FFI62" s="78"/>
      <c r="FFJ62" s="78"/>
      <c r="FFK62" s="78"/>
      <c r="FFL62" s="78"/>
      <c r="FFM62" s="78"/>
      <c r="FFN62" s="78"/>
      <c r="FFO62" s="78"/>
      <c r="FFP62" s="78"/>
      <c r="FFQ62" s="78"/>
      <c r="FFR62" s="78"/>
      <c r="FFS62" s="78"/>
      <c r="FFT62" s="78"/>
      <c r="FFU62" s="78"/>
      <c r="FFV62" s="78"/>
      <c r="FFW62" s="78"/>
      <c r="FFX62" s="78"/>
      <c r="FFY62" s="78"/>
      <c r="FFZ62" s="78"/>
      <c r="FGA62" s="78"/>
      <c r="FGB62" s="78"/>
      <c r="FGC62" s="78"/>
      <c r="FGD62" s="78"/>
      <c r="FGE62" s="78"/>
      <c r="FGF62" s="78"/>
      <c r="FGG62" s="78"/>
      <c r="FGH62" s="78"/>
      <c r="FGI62" s="78"/>
      <c r="FGJ62" s="78"/>
      <c r="FGK62" s="78"/>
      <c r="FGL62" s="78"/>
      <c r="FGM62" s="78"/>
      <c r="FGN62" s="78"/>
      <c r="FGO62" s="78"/>
      <c r="FGP62" s="78"/>
      <c r="FGQ62" s="78"/>
      <c r="FGR62" s="78"/>
      <c r="FGS62" s="78"/>
      <c r="FGT62" s="78"/>
      <c r="FGU62" s="78"/>
      <c r="FGV62" s="78"/>
      <c r="FGW62" s="78"/>
      <c r="FGX62" s="78"/>
      <c r="FGY62" s="78"/>
      <c r="FGZ62" s="78"/>
      <c r="FHA62" s="78"/>
      <c r="FHB62" s="78"/>
      <c r="FHC62" s="78"/>
      <c r="FHD62" s="78"/>
      <c r="FHE62" s="78"/>
      <c r="FHF62" s="78"/>
      <c r="FHG62" s="78"/>
      <c r="FHH62" s="78"/>
      <c r="FHI62" s="78"/>
      <c r="FHJ62" s="78"/>
      <c r="FHK62" s="78"/>
      <c r="FHL62" s="78"/>
      <c r="FHM62" s="78"/>
      <c r="FHN62" s="78"/>
      <c r="FHO62" s="78"/>
      <c r="FHP62" s="78"/>
      <c r="FHQ62" s="78"/>
      <c r="FHR62" s="78"/>
      <c r="FHS62" s="78"/>
      <c r="FHT62" s="78"/>
      <c r="FHU62" s="78"/>
      <c r="FHV62" s="78"/>
      <c r="FHW62" s="78"/>
      <c r="FHX62" s="78"/>
      <c r="FHY62" s="78"/>
      <c r="FHZ62" s="78"/>
      <c r="FIA62" s="78"/>
      <c r="FIB62" s="78"/>
      <c r="FIC62" s="78"/>
      <c r="FID62" s="78"/>
      <c r="FIE62" s="78"/>
      <c r="FIF62" s="78"/>
      <c r="FIG62" s="78"/>
      <c r="FIH62" s="78"/>
      <c r="FII62" s="78"/>
      <c r="FIJ62" s="78"/>
      <c r="FIK62" s="78"/>
      <c r="FIL62" s="78"/>
      <c r="FIM62" s="78"/>
      <c r="FIN62" s="78"/>
      <c r="FIO62" s="78"/>
      <c r="FIP62" s="78"/>
      <c r="FIQ62" s="78"/>
      <c r="FIR62" s="78"/>
      <c r="FIS62" s="78"/>
      <c r="FIT62" s="78"/>
      <c r="FIU62" s="78"/>
      <c r="FIV62" s="78"/>
      <c r="FIW62" s="78"/>
      <c r="FIX62" s="78"/>
      <c r="FIY62" s="78"/>
      <c r="FIZ62" s="78"/>
      <c r="FJA62" s="78"/>
      <c r="FJB62" s="78"/>
      <c r="FJC62" s="78"/>
      <c r="FJD62" s="78"/>
      <c r="FJE62" s="78"/>
      <c r="FJF62" s="78"/>
      <c r="FJG62" s="78"/>
      <c r="FJH62" s="78"/>
      <c r="FJI62" s="78"/>
      <c r="FJJ62" s="78"/>
      <c r="FJK62" s="78"/>
      <c r="FJL62" s="78"/>
      <c r="FJM62" s="78"/>
      <c r="FJN62" s="78"/>
      <c r="FJO62" s="78"/>
      <c r="FJP62" s="78"/>
      <c r="FJQ62" s="78"/>
      <c r="FJR62" s="78"/>
      <c r="FJS62" s="78"/>
      <c r="FJT62" s="78"/>
      <c r="FJU62" s="78"/>
      <c r="FJV62" s="78"/>
      <c r="FJW62" s="78"/>
      <c r="FJX62" s="78"/>
      <c r="FJY62" s="78"/>
      <c r="FJZ62" s="78"/>
      <c r="FKA62" s="78"/>
      <c r="FKB62" s="78"/>
      <c r="FKC62" s="78"/>
      <c r="FKD62" s="78"/>
      <c r="FKE62" s="78"/>
      <c r="FKF62" s="78"/>
      <c r="FKG62" s="78"/>
      <c r="FKH62" s="78"/>
      <c r="FKI62" s="78"/>
      <c r="FKJ62" s="78"/>
      <c r="FKK62" s="78"/>
      <c r="FKL62" s="78"/>
      <c r="FKM62" s="78"/>
      <c r="FKN62" s="78"/>
      <c r="FKO62" s="78"/>
      <c r="FKP62" s="78"/>
      <c r="FKQ62" s="78"/>
      <c r="FKR62" s="78"/>
      <c r="FKS62" s="78"/>
      <c r="FKT62" s="78"/>
      <c r="FKU62" s="78"/>
      <c r="FKV62" s="78"/>
      <c r="FKW62" s="78"/>
      <c r="FKX62" s="78"/>
      <c r="FKY62" s="78"/>
      <c r="FKZ62" s="78"/>
      <c r="FLA62" s="78"/>
      <c r="FLB62" s="78"/>
      <c r="FLC62" s="78"/>
      <c r="FLD62" s="78"/>
      <c r="FLE62" s="78"/>
      <c r="FLF62" s="78"/>
      <c r="FLG62" s="78"/>
      <c r="FLH62" s="78"/>
      <c r="FLI62" s="78"/>
      <c r="FLJ62" s="78"/>
      <c r="FLK62" s="78"/>
      <c r="FLL62" s="78"/>
      <c r="FLM62" s="78"/>
      <c r="FLN62" s="78"/>
      <c r="FLO62" s="78"/>
      <c r="FLP62" s="78"/>
      <c r="FLQ62" s="78"/>
      <c r="FLR62" s="78"/>
      <c r="FLS62" s="78"/>
      <c r="FLT62" s="78"/>
      <c r="FLU62" s="78"/>
      <c r="FLV62" s="78"/>
      <c r="FLW62" s="78"/>
      <c r="FLX62" s="78"/>
      <c r="FLY62" s="78"/>
      <c r="FLZ62" s="78"/>
      <c r="FMA62" s="78"/>
      <c r="FMB62" s="78"/>
      <c r="FMC62" s="78"/>
      <c r="FMD62" s="78"/>
      <c r="FME62" s="78"/>
      <c r="FMF62" s="78"/>
      <c r="FMG62" s="78"/>
      <c r="FMH62" s="78"/>
      <c r="FMI62" s="78"/>
      <c r="FMJ62" s="78"/>
      <c r="FMK62" s="78"/>
      <c r="FML62" s="78"/>
      <c r="FMM62" s="78"/>
      <c r="FMN62" s="78"/>
      <c r="FMO62" s="78"/>
      <c r="FMP62" s="78"/>
      <c r="FMQ62" s="78"/>
      <c r="FMR62" s="78"/>
      <c r="FMS62" s="78"/>
      <c r="FMT62" s="78"/>
      <c r="FMU62" s="78"/>
      <c r="FMV62" s="78"/>
      <c r="FMW62" s="78"/>
      <c r="FMX62" s="78"/>
      <c r="FMY62" s="78"/>
      <c r="FMZ62" s="78"/>
      <c r="FNA62" s="78"/>
      <c r="FNB62" s="78"/>
      <c r="FNC62" s="78"/>
      <c r="FND62" s="78"/>
      <c r="FNE62" s="78"/>
      <c r="FNF62" s="78"/>
      <c r="FNG62" s="78"/>
      <c r="FNH62" s="78"/>
      <c r="FNI62" s="78"/>
      <c r="FNJ62" s="78"/>
      <c r="FNK62" s="78"/>
      <c r="FNL62" s="78"/>
      <c r="FNM62" s="78"/>
      <c r="FNN62" s="78"/>
      <c r="FNO62" s="78"/>
      <c r="FNP62" s="78"/>
      <c r="FNQ62" s="78"/>
      <c r="FNR62" s="78"/>
      <c r="FNS62" s="78"/>
      <c r="FNT62" s="78"/>
      <c r="FNU62" s="78"/>
      <c r="FNV62" s="78"/>
      <c r="FNW62" s="78"/>
      <c r="FNX62" s="78"/>
      <c r="FNY62" s="78"/>
      <c r="FNZ62" s="78"/>
      <c r="FOA62" s="78"/>
      <c r="FOB62" s="78"/>
      <c r="FOC62" s="78"/>
      <c r="FOD62" s="78"/>
      <c r="FOE62" s="78"/>
      <c r="FOF62" s="78"/>
      <c r="FOG62" s="78"/>
      <c r="FOH62" s="78"/>
      <c r="FOI62" s="78"/>
      <c r="FOJ62" s="78"/>
      <c r="FOK62" s="78"/>
      <c r="FOL62" s="78"/>
      <c r="FOM62" s="78"/>
      <c r="FON62" s="78"/>
      <c r="FOO62" s="78"/>
      <c r="FOP62" s="78"/>
      <c r="FOQ62" s="78"/>
      <c r="FOR62" s="78"/>
      <c r="FOS62" s="78"/>
      <c r="FOT62" s="78"/>
      <c r="FOU62" s="78"/>
      <c r="FOV62" s="78"/>
      <c r="FOW62" s="78"/>
      <c r="FOX62" s="78"/>
      <c r="FOY62" s="78"/>
      <c r="FOZ62" s="78"/>
      <c r="FPA62" s="78"/>
      <c r="FPB62" s="78"/>
      <c r="FPC62" s="78"/>
      <c r="FPD62" s="78"/>
      <c r="FPE62" s="78"/>
      <c r="FPF62" s="78"/>
      <c r="FPG62" s="78"/>
      <c r="FPH62" s="78"/>
      <c r="FPI62" s="78"/>
      <c r="FPJ62" s="78"/>
      <c r="FPK62" s="78"/>
      <c r="FPL62" s="78"/>
      <c r="FPM62" s="78"/>
      <c r="FPN62" s="78"/>
      <c r="FPO62" s="78"/>
      <c r="FPP62" s="78"/>
      <c r="FPQ62" s="78"/>
      <c r="FPR62" s="78"/>
      <c r="FPS62" s="78"/>
      <c r="FPT62" s="78"/>
      <c r="FPU62" s="78"/>
      <c r="FPV62" s="78"/>
      <c r="FPW62" s="78"/>
      <c r="FPX62" s="78"/>
      <c r="FPY62" s="78"/>
      <c r="FPZ62" s="78"/>
      <c r="FQA62" s="78"/>
      <c r="FQB62" s="78"/>
      <c r="FQC62" s="78"/>
      <c r="FQD62" s="78"/>
      <c r="FQE62" s="78"/>
      <c r="FQF62" s="78"/>
      <c r="FQG62" s="78"/>
      <c r="FQH62" s="78"/>
      <c r="FQI62" s="78"/>
      <c r="FQJ62" s="78"/>
      <c r="FQK62" s="78"/>
      <c r="FQL62" s="78"/>
      <c r="FQM62" s="78"/>
      <c r="FQN62" s="78"/>
      <c r="FQO62" s="78"/>
      <c r="FQP62" s="78"/>
      <c r="FQQ62" s="78"/>
      <c r="FQR62" s="78"/>
      <c r="FQS62" s="78"/>
      <c r="FQT62" s="78"/>
      <c r="FQU62" s="78"/>
      <c r="FQV62" s="78"/>
      <c r="FQW62" s="78"/>
      <c r="FQX62" s="78"/>
      <c r="FQY62" s="78"/>
      <c r="FQZ62" s="78"/>
      <c r="FRA62" s="78"/>
      <c r="FRB62" s="78"/>
      <c r="FRC62" s="78"/>
      <c r="FRD62" s="78"/>
      <c r="FRE62" s="78"/>
      <c r="FRF62" s="78"/>
      <c r="FRG62" s="78"/>
      <c r="FRH62" s="78"/>
      <c r="FRI62" s="78"/>
      <c r="FRJ62" s="78"/>
      <c r="FRK62" s="78"/>
      <c r="FRL62" s="78"/>
      <c r="FRM62" s="78"/>
      <c r="FRN62" s="78"/>
      <c r="FRO62" s="78"/>
      <c r="FRP62" s="78"/>
      <c r="FRQ62" s="78"/>
      <c r="FRR62" s="78"/>
      <c r="FRS62" s="78"/>
      <c r="FRT62" s="78"/>
      <c r="FRU62" s="78"/>
      <c r="FRV62" s="78"/>
      <c r="FRW62" s="78"/>
      <c r="FRX62" s="78"/>
      <c r="FRY62" s="78"/>
      <c r="FRZ62" s="78"/>
      <c r="FSA62" s="78"/>
      <c r="FSB62" s="78"/>
      <c r="FSC62" s="78"/>
      <c r="FSD62" s="78"/>
      <c r="FSE62" s="78"/>
      <c r="FSF62" s="78"/>
      <c r="FSG62" s="78"/>
      <c r="FSH62" s="78"/>
      <c r="FSI62" s="78"/>
      <c r="FSJ62" s="78"/>
      <c r="FSK62" s="78"/>
      <c r="FSL62" s="78"/>
      <c r="FSM62" s="78"/>
      <c r="FSN62" s="78"/>
      <c r="FSO62" s="78"/>
      <c r="FSP62" s="78"/>
      <c r="FSQ62" s="78"/>
      <c r="FSR62" s="78"/>
      <c r="FSS62" s="78"/>
      <c r="FST62" s="78"/>
      <c r="FSU62" s="78"/>
      <c r="FSV62" s="78"/>
      <c r="FSW62" s="78"/>
      <c r="FSX62" s="78"/>
      <c r="FSY62" s="78"/>
      <c r="FSZ62" s="78"/>
      <c r="FTA62" s="78"/>
      <c r="FTB62" s="78"/>
      <c r="FTC62" s="78"/>
      <c r="FTD62" s="78"/>
      <c r="FTE62" s="78"/>
      <c r="FTF62" s="78"/>
      <c r="FTG62" s="78"/>
      <c r="FTH62" s="78"/>
      <c r="FTI62" s="78"/>
      <c r="FTJ62" s="78"/>
      <c r="FTK62" s="78"/>
      <c r="FTL62" s="78"/>
      <c r="FTM62" s="78"/>
      <c r="FTN62" s="78"/>
      <c r="FTO62" s="78"/>
      <c r="FTP62" s="78"/>
      <c r="FTQ62" s="78"/>
      <c r="FTR62" s="78"/>
      <c r="FTS62" s="78"/>
      <c r="FTT62" s="78"/>
      <c r="FTU62" s="78"/>
      <c r="FTV62" s="78"/>
      <c r="FTW62" s="78"/>
      <c r="FTX62" s="78"/>
      <c r="FTY62" s="78"/>
      <c r="FTZ62" s="78"/>
      <c r="FUA62" s="78"/>
      <c r="FUB62" s="78"/>
      <c r="FUC62" s="78"/>
      <c r="FUD62" s="78"/>
      <c r="FUE62" s="78"/>
      <c r="FUF62" s="78"/>
      <c r="FUG62" s="78"/>
      <c r="FUH62" s="78"/>
      <c r="FUI62" s="78"/>
      <c r="FUJ62" s="78"/>
      <c r="FUK62" s="78"/>
      <c r="FUL62" s="78"/>
      <c r="FUM62" s="78"/>
      <c r="FUN62" s="78"/>
      <c r="FUO62" s="78"/>
      <c r="FUP62" s="78"/>
      <c r="FUQ62" s="78"/>
      <c r="FUR62" s="78"/>
      <c r="FUS62" s="78"/>
      <c r="FUT62" s="78"/>
      <c r="FUU62" s="78"/>
      <c r="FUV62" s="78"/>
      <c r="FUW62" s="78"/>
      <c r="FUX62" s="78"/>
      <c r="FUY62" s="78"/>
      <c r="FUZ62" s="78"/>
      <c r="FVA62" s="78"/>
      <c r="FVB62" s="78"/>
      <c r="FVC62" s="78"/>
      <c r="FVD62" s="78"/>
      <c r="FVE62" s="78"/>
      <c r="FVF62" s="78"/>
      <c r="FVG62" s="78"/>
      <c r="FVH62" s="78"/>
      <c r="FVI62" s="78"/>
      <c r="FVJ62" s="78"/>
      <c r="FVK62" s="78"/>
      <c r="FVL62" s="78"/>
      <c r="FVM62" s="78"/>
      <c r="FVN62" s="78"/>
      <c r="FVO62" s="78"/>
      <c r="FVP62" s="78"/>
      <c r="FVQ62" s="78"/>
      <c r="FVR62" s="78"/>
      <c r="FVS62" s="78"/>
      <c r="FVT62" s="78"/>
      <c r="FVU62" s="78"/>
      <c r="FVV62" s="78"/>
      <c r="FVW62" s="78"/>
      <c r="FVX62" s="78"/>
      <c r="FVY62" s="78"/>
      <c r="FVZ62" s="78"/>
      <c r="FWA62" s="78"/>
      <c r="FWB62" s="78"/>
      <c r="FWC62" s="78"/>
      <c r="FWD62" s="78"/>
      <c r="FWE62" s="78"/>
      <c r="FWF62" s="78"/>
      <c r="FWG62" s="78"/>
      <c r="FWH62" s="78"/>
      <c r="FWI62" s="78"/>
      <c r="FWJ62" s="78"/>
      <c r="FWK62" s="78"/>
      <c r="FWL62" s="78"/>
      <c r="FWM62" s="78"/>
      <c r="FWN62" s="78"/>
      <c r="FWO62" s="78"/>
      <c r="FWP62" s="78"/>
      <c r="FWQ62" s="78"/>
      <c r="FWR62" s="78"/>
      <c r="FWS62" s="78"/>
      <c r="FWT62" s="78"/>
      <c r="FWU62" s="78"/>
      <c r="FWV62" s="78"/>
      <c r="FWW62" s="78"/>
      <c r="FWX62" s="78"/>
      <c r="FWY62" s="78"/>
      <c r="FWZ62" s="78"/>
      <c r="FXA62" s="78"/>
      <c r="FXB62" s="78"/>
      <c r="FXC62" s="78"/>
      <c r="FXD62" s="78"/>
      <c r="FXE62" s="78"/>
      <c r="FXF62" s="78"/>
      <c r="FXG62" s="78"/>
      <c r="FXH62" s="78"/>
      <c r="FXI62" s="78"/>
      <c r="FXJ62" s="78"/>
      <c r="FXK62" s="78"/>
      <c r="FXL62" s="78"/>
      <c r="FXM62" s="78"/>
      <c r="FXN62" s="78"/>
      <c r="FXO62" s="78"/>
      <c r="FXP62" s="78"/>
      <c r="FXQ62" s="78"/>
      <c r="FXR62" s="78"/>
      <c r="FXS62" s="78"/>
      <c r="FXT62" s="78"/>
      <c r="FXU62" s="78"/>
      <c r="FXV62" s="78"/>
      <c r="FXW62" s="78"/>
      <c r="FXX62" s="78"/>
      <c r="FXY62" s="78"/>
      <c r="FXZ62" s="78"/>
      <c r="FYA62" s="78"/>
      <c r="FYB62" s="78"/>
      <c r="FYC62" s="78"/>
      <c r="FYD62" s="78"/>
      <c r="FYE62" s="78"/>
      <c r="FYF62" s="78"/>
      <c r="FYG62" s="78"/>
      <c r="FYH62" s="78"/>
      <c r="FYI62" s="78"/>
      <c r="FYJ62" s="78"/>
      <c r="FYK62" s="78"/>
      <c r="FYL62" s="78"/>
      <c r="FYM62" s="78"/>
      <c r="FYN62" s="78"/>
      <c r="FYO62" s="78"/>
      <c r="FYP62" s="78"/>
      <c r="FYQ62" s="78"/>
      <c r="FYR62" s="78"/>
      <c r="FYS62" s="78"/>
      <c r="FYT62" s="78"/>
      <c r="FYU62" s="78"/>
      <c r="FYV62" s="78"/>
      <c r="FYW62" s="78"/>
      <c r="FYX62" s="78"/>
      <c r="FYY62" s="78"/>
      <c r="FYZ62" s="78"/>
      <c r="FZA62" s="78"/>
      <c r="FZB62" s="78"/>
      <c r="FZC62" s="78"/>
      <c r="FZD62" s="78"/>
      <c r="FZE62" s="78"/>
      <c r="FZF62" s="78"/>
      <c r="FZG62" s="78"/>
      <c r="FZH62" s="78"/>
      <c r="FZI62" s="78"/>
      <c r="FZJ62" s="78"/>
      <c r="FZK62" s="78"/>
      <c r="FZL62" s="78"/>
      <c r="FZM62" s="78"/>
      <c r="FZN62" s="78"/>
      <c r="FZO62" s="78"/>
      <c r="FZP62" s="78"/>
      <c r="FZQ62" s="78"/>
      <c r="FZR62" s="78"/>
      <c r="FZS62" s="78"/>
      <c r="FZT62" s="78"/>
      <c r="FZU62" s="78"/>
      <c r="FZV62" s="78"/>
      <c r="FZW62" s="78"/>
      <c r="FZX62" s="78"/>
      <c r="FZY62" s="78"/>
      <c r="FZZ62" s="78"/>
      <c r="GAA62" s="78"/>
      <c r="GAB62" s="78"/>
      <c r="GAC62" s="78"/>
      <c r="GAD62" s="78"/>
      <c r="GAE62" s="78"/>
      <c r="GAF62" s="78"/>
      <c r="GAG62" s="78"/>
      <c r="GAH62" s="78"/>
      <c r="GAI62" s="78"/>
      <c r="GAJ62" s="78"/>
      <c r="GAK62" s="78"/>
      <c r="GAL62" s="78"/>
      <c r="GAM62" s="78"/>
      <c r="GAN62" s="78"/>
      <c r="GAO62" s="78"/>
      <c r="GAP62" s="78"/>
      <c r="GAQ62" s="78"/>
      <c r="GAR62" s="78"/>
      <c r="GAS62" s="78"/>
      <c r="GAT62" s="78"/>
      <c r="GAU62" s="78"/>
      <c r="GAV62" s="78"/>
      <c r="GAW62" s="78"/>
      <c r="GAX62" s="78"/>
      <c r="GAY62" s="78"/>
      <c r="GAZ62" s="78"/>
      <c r="GBA62" s="78"/>
      <c r="GBB62" s="78"/>
      <c r="GBC62" s="78"/>
      <c r="GBD62" s="78"/>
      <c r="GBE62" s="78"/>
      <c r="GBF62" s="78"/>
      <c r="GBG62" s="78"/>
      <c r="GBH62" s="78"/>
      <c r="GBI62" s="78"/>
      <c r="GBJ62" s="78"/>
      <c r="GBK62" s="78"/>
      <c r="GBL62" s="78"/>
      <c r="GBM62" s="78"/>
      <c r="GBN62" s="78"/>
      <c r="GBO62" s="78"/>
      <c r="GBP62" s="78"/>
      <c r="GBQ62" s="78"/>
      <c r="GBR62" s="78"/>
      <c r="GBS62" s="78"/>
      <c r="GBT62" s="78"/>
      <c r="GBU62" s="78"/>
      <c r="GBV62" s="78"/>
      <c r="GBW62" s="78"/>
      <c r="GBX62" s="78"/>
      <c r="GBY62" s="78"/>
      <c r="GBZ62" s="78"/>
      <c r="GCA62" s="78"/>
      <c r="GCB62" s="78"/>
      <c r="GCC62" s="78"/>
      <c r="GCD62" s="78"/>
      <c r="GCE62" s="78"/>
      <c r="GCF62" s="78"/>
      <c r="GCG62" s="78"/>
      <c r="GCH62" s="78"/>
      <c r="GCI62" s="78"/>
      <c r="GCJ62" s="78"/>
      <c r="GCK62" s="78"/>
      <c r="GCL62" s="78"/>
      <c r="GCM62" s="78"/>
      <c r="GCN62" s="78"/>
      <c r="GCO62" s="78"/>
      <c r="GCP62" s="78"/>
      <c r="GCQ62" s="78"/>
      <c r="GCR62" s="78"/>
      <c r="GCS62" s="78"/>
      <c r="GCT62" s="78"/>
      <c r="GCU62" s="78"/>
      <c r="GCV62" s="78"/>
      <c r="GCW62" s="78"/>
      <c r="GCX62" s="78"/>
      <c r="GCY62" s="78"/>
      <c r="GCZ62" s="78"/>
      <c r="GDA62" s="78"/>
      <c r="GDB62" s="78"/>
      <c r="GDC62" s="78"/>
      <c r="GDD62" s="78"/>
      <c r="GDE62" s="78"/>
      <c r="GDF62" s="78"/>
      <c r="GDG62" s="78"/>
      <c r="GDH62" s="78"/>
      <c r="GDI62" s="78"/>
      <c r="GDJ62" s="78"/>
      <c r="GDK62" s="78"/>
      <c r="GDL62" s="78"/>
      <c r="GDM62" s="78"/>
      <c r="GDN62" s="78"/>
      <c r="GDO62" s="78"/>
      <c r="GDP62" s="78"/>
      <c r="GDQ62" s="78"/>
      <c r="GDR62" s="78"/>
      <c r="GDS62" s="78"/>
      <c r="GDT62" s="78"/>
      <c r="GDU62" s="78"/>
      <c r="GDV62" s="78"/>
      <c r="GDW62" s="78"/>
      <c r="GDX62" s="78"/>
      <c r="GDY62" s="78"/>
      <c r="GDZ62" s="78"/>
      <c r="GEA62" s="78"/>
      <c r="GEB62" s="78"/>
      <c r="GEC62" s="78"/>
      <c r="GED62" s="78"/>
      <c r="GEE62" s="78"/>
      <c r="GEF62" s="78"/>
      <c r="GEG62" s="78"/>
      <c r="GEH62" s="78"/>
      <c r="GEI62" s="78"/>
      <c r="GEJ62" s="78"/>
      <c r="GEK62" s="78"/>
      <c r="GEL62" s="78"/>
      <c r="GEM62" s="78"/>
      <c r="GEN62" s="78"/>
      <c r="GEO62" s="78"/>
      <c r="GEP62" s="78"/>
      <c r="GEQ62" s="78"/>
      <c r="GER62" s="78"/>
      <c r="GES62" s="78"/>
      <c r="GET62" s="78"/>
      <c r="GEU62" s="78"/>
      <c r="GEV62" s="78"/>
      <c r="GEW62" s="78"/>
      <c r="GEX62" s="78"/>
      <c r="GEY62" s="78"/>
      <c r="GEZ62" s="78"/>
      <c r="GFA62" s="78"/>
      <c r="GFB62" s="78"/>
      <c r="GFC62" s="78"/>
      <c r="GFD62" s="78"/>
      <c r="GFE62" s="78"/>
      <c r="GFF62" s="78"/>
      <c r="GFG62" s="78"/>
      <c r="GFH62" s="78"/>
      <c r="GFI62" s="78"/>
      <c r="GFJ62" s="78"/>
      <c r="GFK62" s="78"/>
      <c r="GFL62" s="78"/>
      <c r="GFM62" s="78"/>
      <c r="GFN62" s="78"/>
      <c r="GFO62" s="78"/>
      <c r="GFP62" s="78"/>
      <c r="GFQ62" s="78"/>
      <c r="GFR62" s="78"/>
      <c r="GFS62" s="78"/>
      <c r="GFT62" s="78"/>
      <c r="GFU62" s="78"/>
      <c r="GFV62" s="78"/>
      <c r="GFW62" s="78"/>
      <c r="GFX62" s="78"/>
      <c r="GFY62" s="78"/>
      <c r="GFZ62" s="78"/>
      <c r="GGA62" s="78"/>
      <c r="GGB62" s="78"/>
      <c r="GGC62" s="78"/>
      <c r="GGD62" s="78"/>
      <c r="GGE62" s="78"/>
      <c r="GGF62" s="78"/>
      <c r="GGG62" s="78"/>
      <c r="GGH62" s="78"/>
      <c r="GGI62" s="78"/>
      <c r="GGJ62" s="78"/>
      <c r="GGK62" s="78"/>
      <c r="GGL62" s="78"/>
      <c r="GGM62" s="78"/>
      <c r="GGN62" s="78"/>
      <c r="GGO62" s="78"/>
      <c r="GGP62" s="78"/>
      <c r="GGQ62" s="78"/>
      <c r="GGR62" s="78"/>
      <c r="GGS62" s="78"/>
      <c r="GGT62" s="78"/>
      <c r="GGU62" s="78"/>
      <c r="GGV62" s="78"/>
      <c r="GGW62" s="78"/>
      <c r="GGX62" s="78"/>
      <c r="GGY62" s="78"/>
      <c r="GGZ62" s="78"/>
      <c r="GHA62" s="78"/>
      <c r="GHB62" s="78"/>
      <c r="GHC62" s="78"/>
      <c r="GHD62" s="78"/>
      <c r="GHE62" s="78"/>
      <c r="GHF62" s="78"/>
      <c r="GHG62" s="78"/>
      <c r="GHH62" s="78"/>
      <c r="GHI62" s="78"/>
      <c r="GHJ62" s="78"/>
      <c r="GHK62" s="78"/>
      <c r="GHL62" s="78"/>
      <c r="GHM62" s="78"/>
      <c r="GHN62" s="78"/>
      <c r="GHO62" s="78"/>
      <c r="GHP62" s="78"/>
      <c r="GHQ62" s="78"/>
      <c r="GHR62" s="78"/>
      <c r="GHS62" s="78"/>
      <c r="GHT62" s="78"/>
      <c r="GHU62" s="78"/>
      <c r="GHV62" s="78"/>
      <c r="GHW62" s="78"/>
      <c r="GHX62" s="78"/>
      <c r="GHY62" s="78"/>
      <c r="GHZ62" s="78"/>
      <c r="GIA62" s="78"/>
      <c r="GIB62" s="78"/>
      <c r="GIC62" s="78"/>
      <c r="GID62" s="78"/>
      <c r="GIE62" s="78"/>
      <c r="GIF62" s="78"/>
      <c r="GIG62" s="78"/>
      <c r="GIH62" s="78"/>
      <c r="GII62" s="78"/>
      <c r="GIJ62" s="78"/>
      <c r="GIK62" s="78"/>
      <c r="GIL62" s="78"/>
      <c r="GIM62" s="78"/>
      <c r="GIN62" s="78"/>
      <c r="GIO62" s="78"/>
      <c r="GIP62" s="78"/>
      <c r="GIQ62" s="78"/>
      <c r="GIR62" s="78"/>
      <c r="GIS62" s="78"/>
      <c r="GIT62" s="78"/>
      <c r="GIU62" s="78"/>
      <c r="GIV62" s="78"/>
      <c r="GIW62" s="78"/>
      <c r="GIX62" s="78"/>
      <c r="GIY62" s="78"/>
      <c r="GIZ62" s="78"/>
      <c r="GJA62" s="78"/>
      <c r="GJB62" s="78"/>
      <c r="GJC62" s="78"/>
      <c r="GJD62" s="78"/>
      <c r="GJE62" s="78"/>
      <c r="GJF62" s="78"/>
      <c r="GJG62" s="78"/>
      <c r="GJH62" s="78"/>
      <c r="GJI62" s="78"/>
      <c r="GJJ62" s="78"/>
      <c r="GJK62" s="78"/>
      <c r="GJL62" s="78"/>
      <c r="GJM62" s="78"/>
      <c r="GJN62" s="78"/>
      <c r="GJO62" s="78"/>
      <c r="GJP62" s="78"/>
      <c r="GJQ62" s="78"/>
      <c r="GJR62" s="78"/>
      <c r="GJS62" s="78"/>
      <c r="GJT62" s="78"/>
      <c r="GJU62" s="78"/>
      <c r="GJV62" s="78"/>
      <c r="GJW62" s="78"/>
      <c r="GJX62" s="78"/>
      <c r="GJY62" s="78"/>
      <c r="GJZ62" s="78"/>
      <c r="GKA62" s="78"/>
      <c r="GKB62" s="78"/>
      <c r="GKC62" s="78"/>
      <c r="GKD62" s="78"/>
      <c r="GKE62" s="78"/>
      <c r="GKF62" s="78"/>
      <c r="GKG62" s="78"/>
      <c r="GKH62" s="78"/>
      <c r="GKI62" s="78"/>
      <c r="GKJ62" s="78"/>
      <c r="GKK62" s="78"/>
      <c r="GKL62" s="78"/>
      <c r="GKM62" s="78"/>
      <c r="GKN62" s="78"/>
      <c r="GKO62" s="78"/>
      <c r="GKP62" s="78"/>
      <c r="GKQ62" s="78"/>
      <c r="GKR62" s="78"/>
      <c r="GKS62" s="78"/>
      <c r="GKT62" s="78"/>
      <c r="GKU62" s="78"/>
      <c r="GKV62" s="78"/>
      <c r="GKW62" s="78"/>
      <c r="GKX62" s="78"/>
      <c r="GKY62" s="78"/>
      <c r="GKZ62" s="78"/>
      <c r="GLA62" s="78"/>
      <c r="GLB62" s="78"/>
      <c r="GLC62" s="78"/>
      <c r="GLD62" s="78"/>
      <c r="GLE62" s="78"/>
      <c r="GLF62" s="78"/>
      <c r="GLG62" s="78"/>
      <c r="GLH62" s="78"/>
      <c r="GLI62" s="78"/>
      <c r="GLJ62" s="78"/>
      <c r="GLK62" s="78"/>
      <c r="GLL62" s="78"/>
      <c r="GLM62" s="78"/>
      <c r="GLN62" s="78"/>
      <c r="GLO62" s="78"/>
      <c r="GLP62" s="78"/>
      <c r="GLQ62" s="78"/>
      <c r="GLR62" s="78"/>
      <c r="GLS62" s="78"/>
      <c r="GLT62" s="78"/>
      <c r="GLU62" s="78"/>
      <c r="GLV62" s="78"/>
      <c r="GLW62" s="78"/>
      <c r="GLX62" s="78"/>
      <c r="GLY62" s="78"/>
      <c r="GLZ62" s="78"/>
      <c r="GMA62" s="78"/>
      <c r="GMB62" s="78"/>
      <c r="GMC62" s="78"/>
      <c r="GMD62" s="78"/>
      <c r="GME62" s="78"/>
      <c r="GMF62" s="78"/>
      <c r="GMG62" s="78"/>
      <c r="GMH62" s="78"/>
      <c r="GMI62" s="78"/>
      <c r="GMJ62" s="78"/>
      <c r="GMK62" s="78"/>
      <c r="GML62" s="78"/>
      <c r="GMM62" s="78"/>
      <c r="GMN62" s="78"/>
      <c r="GMO62" s="78"/>
      <c r="GMP62" s="78"/>
      <c r="GMQ62" s="78"/>
      <c r="GMR62" s="78"/>
      <c r="GMS62" s="78"/>
      <c r="GMT62" s="78"/>
      <c r="GMU62" s="78"/>
      <c r="GMV62" s="78"/>
      <c r="GMW62" s="78"/>
      <c r="GMX62" s="78"/>
      <c r="GMY62" s="78"/>
      <c r="GMZ62" s="78"/>
      <c r="GNA62" s="78"/>
      <c r="GNB62" s="78"/>
      <c r="GNC62" s="78"/>
      <c r="GND62" s="78"/>
      <c r="GNE62" s="78"/>
      <c r="GNF62" s="78"/>
      <c r="GNG62" s="78"/>
      <c r="GNH62" s="78"/>
      <c r="GNI62" s="78"/>
      <c r="GNJ62" s="78"/>
      <c r="GNK62" s="78"/>
      <c r="GNL62" s="78"/>
      <c r="GNM62" s="78"/>
      <c r="GNN62" s="78"/>
      <c r="GNO62" s="78"/>
      <c r="GNP62" s="78"/>
      <c r="GNQ62" s="78"/>
      <c r="GNR62" s="78"/>
      <c r="GNS62" s="78"/>
      <c r="GNT62" s="78"/>
      <c r="GNU62" s="78"/>
      <c r="GNV62" s="78"/>
      <c r="GNW62" s="78"/>
      <c r="GNX62" s="78"/>
      <c r="GNY62" s="78"/>
      <c r="GNZ62" s="78"/>
      <c r="GOA62" s="78"/>
      <c r="GOB62" s="78"/>
      <c r="GOC62" s="78"/>
      <c r="GOD62" s="78"/>
      <c r="GOE62" s="78"/>
      <c r="GOF62" s="78"/>
      <c r="GOG62" s="78"/>
      <c r="GOH62" s="78"/>
      <c r="GOI62" s="78"/>
      <c r="GOJ62" s="78"/>
      <c r="GOK62" s="78"/>
      <c r="GOL62" s="78"/>
      <c r="GOM62" s="78"/>
      <c r="GON62" s="78"/>
      <c r="GOO62" s="78"/>
      <c r="GOP62" s="78"/>
      <c r="GOQ62" s="78"/>
      <c r="GOR62" s="78"/>
      <c r="GOS62" s="78"/>
      <c r="GOT62" s="78"/>
      <c r="GOU62" s="78"/>
      <c r="GOV62" s="78"/>
      <c r="GOW62" s="78"/>
      <c r="GOX62" s="78"/>
      <c r="GOY62" s="78"/>
      <c r="GOZ62" s="78"/>
      <c r="GPA62" s="78"/>
      <c r="GPB62" s="78"/>
      <c r="GPC62" s="78"/>
      <c r="GPD62" s="78"/>
      <c r="GPE62" s="78"/>
      <c r="GPF62" s="78"/>
      <c r="GPG62" s="78"/>
      <c r="GPH62" s="78"/>
      <c r="GPI62" s="78"/>
      <c r="GPJ62" s="78"/>
      <c r="GPK62" s="78"/>
      <c r="GPL62" s="78"/>
      <c r="GPM62" s="78"/>
      <c r="GPN62" s="78"/>
      <c r="GPO62" s="78"/>
      <c r="GPP62" s="78"/>
      <c r="GPQ62" s="78"/>
      <c r="GPR62" s="78"/>
      <c r="GPS62" s="78"/>
      <c r="GPT62" s="78"/>
      <c r="GPU62" s="78"/>
      <c r="GPV62" s="78"/>
      <c r="GPW62" s="78"/>
      <c r="GPX62" s="78"/>
      <c r="GPY62" s="78"/>
      <c r="GPZ62" s="78"/>
      <c r="GQA62" s="78"/>
      <c r="GQB62" s="78"/>
      <c r="GQC62" s="78"/>
      <c r="GQD62" s="78"/>
      <c r="GQE62" s="78"/>
      <c r="GQF62" s="78"/>
      <c r="GQG62" s="78"/>
      <c r="GQH62" s="78"/>
      <c r="GQI62" s="78"/>
      <c r="GQJ62" s="78"/>
      <c r="GQK62" s="78"/>
      <c r="GQL62" s="78"/>
      <c r="GQM62" s="78"/>
      <c r="GQN62" s="78"/>
      <c r="GQO62" s="78"/>
      <c r="GQP62" s="78"/>
      <c r="GQQ62" s="78"/>
      <c r="GQR62" s="78"/>
      <c r="GQS62" s="78"/>
      <c r="GQT62" s="78"/>
      <c r="GQU62" s="78"/>
      <c r="GQV62" s="78"/>
      <c r="GQW62" s="78"/>
      <c r="GQX62" s="78"/>
      <c r="GQY62" s="78"/>
      <c r="GQZ62" s="78"/>
      <c r="GRA62" s="78"/>
      <c r="GRB62" s="78"/>
      <c r="GRC62" s="78"/>
      <c r="GRD62" s="78"/>
      <c r="GRE62" s="78"/>
      <c r="GRF62" s="78"/>
      <c r="GRG62" s="78"/>
      <c r="GRH62" s="78"/>
      <c r="GRI62" s="78"/>
      <c r="GRJ62" s="78"/>
      <c r="GRK62" s="78"/>
      <c r="GRL62" s="78"/>
      <c r="GRM62" s="78"/>
      <c r="GRN62" s="78"/>
      <c r="GRO62" s="78"/>
      <c r="GRP62" s="78"/>
      <c r="GRQ62" s="78"/>
      <c r="GRR62" s="78"/>
      <c r="GRS62" s="78"/>
      <c r="GRT62" s="78"/>
      <c r="GRU62" s="78"/>
      <c r="GRV62" s="78"/>
      <c r="GRW62" s="78"/>
      <c r="GRX62" s="78"/>
      <c r="GRY62" s="78"/>
      <c r="GRZ62" s="78"/>
      <c r="GSA62" s="78"/>
      <c r="GSB62" s="78"/>
      <c r="GSC62" s="78"/>
      <c r="GSD62" s="78"/>
      <c r="GSE62" s="78"/>
      <c r="GSF62" s="78"/>
      <c r="GSG62" s="78"/>
      <c r="GSH62" s="78"/>
      <c r="GSI62" s="78"/>
      <c r="GSJ62" s="78"/>
      <c r="GSK62" s="78"/>
      <c r="GSL62" s="78"/>
      <c r="GSM62" s="78"/>
      <c r="GSN62" s="78"/>
      <c r="GSO62" s="78"/>
      <c r="GSP62" s="78"/>
      <c r="GSQ62" s="78"/>
      <c r="GSR62" s="78"/>
      <c r="GSS62" s="78"/>
      <c r="GST62" s="78"/>
      <c r="GSU62" s="78"/>
      <c r="GSV62" s="78"/>
      <c r="GSW62" s="78"/>
      <c r="GSX62" s="78"/>
      <c r="GSY62" s="78"/>
      <c r="GSZ62" s="78"/>
      <c r="GTA62" s="78"/>
      <c r="GTB62" s="78"/>
      <c r="GTC62" s="78"/>
      <c r="GTD62" s="78"/>
      <c r="GTE62" s="78"/>
      <c r="GTF62" s="78"/>
      <c r="GTG62" s="78"/>
      <c r="GTH62" s="78"/>
      <c r="GTI62" s="78"/>
      <c r="GTJ62" s="78"/>
      <c r="GTK62" s="78"/>
      <c r="GTL62" s="78"/>
      <c r="GTM62" s="78"/>
      <c r="GTN62" s="78"/>
      <c r="GTO62" s="78"/>
      <c r="GTP62" s="78"/>
      <c r="GTQ62" s="78"/>
      <c r="GTR62" s="78"/>
      <c r="GTS62" s="78"/>
      <c r="GTT62" s="78"/>
      <c r="GTU62" s="78"/>
      <c r="GTV62" s="78"/>
      <c r="GTW62" s="78"/>
      <c r="GTX62" s="78"/>
      <c r="GTY62" s="78"/>
      <c r="GTZ62" s="78"/>
      <c r="GUA62" s="78"/>
      <c r="GUB62" s="78"/>
      <c r="GUC62" s="78"/>
      <c r="GUD62" s="78"/>
      <c r="GUE62" s="78"/>
      <c r="GUF62" s="78"/>
      <c r="GUG62" s="78"/>
      <c r="GUH62" s="78"/>
      <c r="GUI62" s="78"/>
      <c r="GUJ62" s="78"/>
      <c r="GUK62" s="78"/>
      <c r="GUL62" s="78"/>
      <c r="GUM62" s="78"/>
      <c r="GUN62" s="78"/>
      <c r="GUO62" s="78"/>
      <c r="GUP62" s="78"/>
      <c r="GUQ62" s="78"/>
      <c r="GUR62" s="78"/>
      <c r="GUS62" s="78"/>
      <c r="GUT62" s="78"/>
      <c r="GUU62" s="78"/>
      <c r="GUV62" s="78"/>
      <c r="GUW62" s="78"/>
      <c r="GUX62" s="78"/>
      <c r="GUY62" s="78"/>
      <c r="GUZ62" s="78"/>
      <c r="GVA62" s="78"/>
      <c r="GVB62" s="78"/>
      <c r="GVC62" s="78"/>
      <c r="GVD62" s="78"/>
      <c r="GVE62" s="78"/>
      <c r="GVF62" s="78"/>
      <c r="GVG62" s="78"/>
      <c r="GVH62" s="78"/>
      <c r="GVI62" s="78"/>
      <c r="GVJ62" s="78"/>
      <c r="GVK62" s="78"/>
      <c r="GVL62" s="78"/>
      <c r="GVM62" s="78"/>
      <c r="GVN62" s="78"/>
      <c r="GVO62" s="78"/>
      <c r="GVP62" s="78"/>
      <c r="GVQ62" s="78"/>
      <c r="GVR62" s="78"/>
      <c r="GVS62" s="78"/>
      <c r="GVT62" s="78"/>
      <c r="GVU62" s="78"/>
      <c r="GVV62" s="78"/>
      <c r="GVW62" s="78"/>
      <c r="GVX62" s="78"/>
      <c r="GVY62" s="78"/>
      <c r="GVZ62" s="78"/>
      <c r="GWA62" s="78"/>
      <c r="GWB62" s="78"/>
      <c r="GWC62" s="78"/>
      <c r="GWD62" s="78"/>
      <c r="GWE62" s="78"/>
      <c r="GWF62" s="78"/>
      <c r="GWG62" s="78"/>
      <c r="GWH62" s="78"/>
      <c r="GWI62" s="78"/>
      <c r="GWJ62" s="78"/>
      <c r="GWK62" s="78"/>
      <c r="GWL62" s="78"/>
      <c r="GWM62" s="78"/>
      <c r="GWN62" s="78"/>
      <c r="GWO62" s="78"/>
      <c r="GWP62" s="78"/>
      <c r="GWQ62" s="78"/>
      <c r="GWR62" s="78"/>
      <c r="GWS62" s="78"/>
      <c r="GWT62" s="78"/>
      <c r="GWU62" s="78"/>
      <c r="GWV62" s="78"/>
      <c r="GWW62" s="78"/>
      <c r="GWX62" s="78"/>
      <c r="GWY62" s="78"/>
      <c r="GWZ62" s="78"/>
      <c r="GXA62" s="78"/>
      <c r="GXB62" s="78"/>
      <c r="GXC62" s="78"/>
      <c r="GXD62" s="78"/>
      <c r="GXE62" s="78"/>
      <c r="GXF62" s="78"/>
      <c r="GXG62" s="78"/>
      <c r="GXH62" s="78"/>
      <c r="GXI62" s="78"/>
      <c r="GXJ62" s="78"/>
      <c r="GXK62" s="78"/>
      <c r="GXL62" s="78"/>
      <c r="GXM62" s="78"/>
      <c r="GXN62" s="78"/>
      <c r="GXO62" s="78"/>
      <c r="GXP62" s="78"/>
      <c r="GXQ62" s="78"/>
      <c r="GXR62" s="78"/>
      <c r="GXS62" s="78"/>
      <c r="GXT62" s="78"/>
      <c r="GXU62" s="78"/>
      <c r="GXV62" s="78"/>
      <c r="GXW62" s="78"/>
      <c r="GXX62" s="78"/>
      <c r="GXY62" s="78"/>
      <c r="GXZ62" s="78"/>
      <c r="GYA62" s="78"/>
      <c r="GYB62" s="78"/>
      <c r="GYC62" s="78"/>
      <c r="GYD62" s="78"/>
      <c r="GYE62" s="78"/>
      <c r="GYF62" s="78"/>
      <c r="GYG62" s="78"/>
      <c r="GYH62" s="78"/>
      <c r="GYI62" s="78"/>
      <c r="GYJ62" s="78"/>
      <c r="GYK62" s="78"/>
      <c r="GYL62" s="78"/>
      <c r="GYM62" s="78"/>
      <c r="GYN62" s="78"/>
      <c r="GYO62" s="78"/>
      <c r="GYP62" s="78"/>
      <c r="GYQ62" s="78"/>
      <c r="GYR62" s="78"/>
      <c r="GYS62" s="78"/>
      <c r="GYT62" s="78"/>
      <c r="GYU62" s="78"/>
      <c r="GYV62" s="78"/>
      <c r="GYW62" s="78"/>
      <c r="GYX62" s="78"/>
      <c r="GYY62" s="78"/>
      <c r="GYZ62" s="78"/>
      <c r="GZA62" s="78"/>
      <c r="GZB62" s="78"/>
      <c r="GZC62" s="78"/>
      <c r="GZD62" s="78"/>
      <c r="GZE62" s="78"/>
      <c r="GZF62" s="78"/>
      <c r="GZG62" s="78"/>
      <c r="GZH62" s="78"/>
      <c r="GZI62" s="78"/>
      <c r="GZJ62" s="78"/>
      <c r="GZK62" s="78"/>
      <c r="GZL62" s="78"/>
      <c r="GZM62" s="78"/>
      <c r="GZN62" s="78"/>
      <c r="GZO62" s="78"/>
      <c r="GZP62" s="78"/>
      <c r="GZQ62" s="78"/>
      <c r="GZR62" s="78"/>
      <c r="GZS62" s="78"/>
      <c r="GZT62" s="78"/>
      <c r="GZU62" s="78"/>
      <c r="GZV62" s="78"/>
      <c r="GZW62" s="78"/>
      <c r="GZX62" s="78"/>
      <c r="GZY62" s="78"/>
      <c r="GZZ62" s="78"/>
      <c r="HAA62" s="78"/>
      <c r="HAB62" s="78"/>
      <c r="HAC62" s="78"/>
      <c r="HAD62" s="78"/>
      <c r="HAE62" s="78"/>
      <c r="HAF62" s="78"/>
      <c r="HAG62" s="78"/>
      <c r="HAH62" s="78"/>
      <c r="HAI62" s="78"/>
      <c r="HAJ62" s="78"/>
      <c r="HAK62" s="78"/>
      <c r="HAL62" s="78"/>
      <c r="HAM62" s="78"/>
      <c r="HAN62" s="78"/>
      <c r="HAO62" s="78"/>
      <c r="HAP62" s="78"/>
      <c r="HAQ62" s="78"/>
      <c r="HAR62" s="78"/>
      <c r="HAS62" s="78"/>
      <c r="HAT62" s="78"/>
      <c r="HAU62" s="78"/>
      <c r="HAV62" s="78"/>
      <c r="HAW62" s="78"/>
      <c r="HAX62" s="78"/>
      <c r="HAY62" s="78"/>
      <c r="HAZ62" s="78"/>
      <c r="HBA62" s="78"/>
      <c r="HBB62" s="78"/>
      <c r="HBC62" s="78"/>
      <c r="HBD62" s="78"/>
      <c r="HBE62" s="78"/>
      <c r="HBF62" s="78"/>
      <c r="HBG62" s="78"/>
      <c r="HBH62" s="78"/>
      <c r="HBI62" s="78"/>
      <c r="HBJ62" s="78"/>
      <c r="HBK62" s="78"/>
      <c r="HBL62" s="78"/>
      <c r="HBM62" s="78"/>
      <c r="HBN62" s="78"/>
      <c r="HBO62" s="78"/>
      <c r="HBP62" s="78"/>
      <c r="HBQ62" s="78"/>
      <c r="HBR62" s="78"/>
      <c r="HBS62" s="78"/>
      <c r="HBT62" s="78"/>
      <c r="HBU62" s="78"/>
      <c r="HBV62" s="78"/>
      <c r="HBW62" s="78"/>
      <c r="HBX62" s="78"/>
      <c r="HBY62" s="78"/>
      <c r="HBZ62" s="78"/>
      <c r="HCA62" s="78"/>
      <c r="HCB62" s="78"/>
      <c r="HCC62" s="78"/>
      <c r="HCD62" s="78"/>
      <c r="HCE62" s="78"/>
      <c r="HCF62" s="78"/>
      <c r="HCG62" s="78"/>
      <c r="HCH62" s="78"/>
      <c r="HCI62" s="78"/>
      <c r="HCJ62" s="78"/>
      <c r="HCK62" s="78"/>
      <c r="HCL62" s="78"/>
      <c r="HCM62" s="78"/>
      <c r="HCN62" s="78"/>
      <c r="HCO62" s="78"/>
      <c r="HCP62" s="78"/>
      <c r="HCQ62" s="78"/>
      <c r="HCR62" s="78"/>
      <c r="HCS62" s="78"/>
      <c r="HCT62" s="78"/>
      <c r="HCU62" s="78"/>
      <c r="HCV62" s="78"/>
      <c r="HCW62" s="78"/>
      <c r="HCX62" s="78"/>
      <c r="HCY62" s="78"/>
      <c r="HCZ62" s="78"/>
      <c r="HDA62" s="78"/>
      <c r="HDB62" s="78"/>
      <c r="HDC62" s="78"/>
      <c r="HDD62" s="78"/>
      <c r="HDE62" s="78"/>
      <c r="HDF62" s="78"/>
      <c r="HDG62" s="78"/>
      <c r="HDH62" s="78"/>
      <c r="HDI62" s="78"/>
      <c r="HDJ62" s="78"/>
      <c r="HDK62" s="78"/>
      <c r="HDL62" s="78"/>
      <c r="HDM62" s="78"/>
      <c r="HDN62" s="78"/>
      <c r="HDO62" s="78"/>
      <c r="HDP62" s="78"/>
      <c r="HDQ62" s="78"/>
      <c r="HDR62" s="78"/>
      <c r="HDS62" s="78"/>
      <c r="HDT62" s="78"/>
      <c r="HDU62" s="78"/>
      <c r="HDV62" s="78"/>
      <c r="HDW62" s="78"/>
      <c r="HDX62" s="78"/>
      <c r="HDY62" s="78"/>
      <c r="HDZ62" s="78"/>
      <c r="HEA62" s="78"/>
      <c r="HEB62" s="78"/>
      <c r="HEC62" s="78"/>
      <c r="HED62" s="78"/>
      <c r="HEE62" s="78"/>
      <c r="HEF62" s="78"/>
      <c r="HEG62" s="78"/>
      <c r="HEH62" s="78"/>
      <c r="HEI62" s="78"/>
      <c r="HEJ62" s="78"/>
      <c r="HEK62" s="78"/>
      <c r="HEL62" s="78"/>
      <c r="HEM62" s="78"/>
      <c r="HEN62" s="78"/>
      <c r="HEO62" s="78"/>
      <c r="HEP62" s="78"/>
      <c r="HEQ62" s="78"/>
      <c r="HER62" s="78"/>
      <c r="HES62" s="78"/>
      <c r="HET62" s="78"/>
      <c r="HEU62" s="78"/>
      <c r="HEV62" s="78"/>
      <c r="HEW62" s="78"/>
      <c r="HEX62" s="78"/>
      <c r="HEY62" s="78"/>
      <c r="HEZ62" s="78"/>
      <c r="HFA62" s="78"/>
      <c r="HFB62" s="78"/>
      <c r="HFC62" s="78"/>
      <c r="HFD62" s="78"/>
      <c r="HFE62" s="78"/>
      <c r="HFF62" s="78"/>
      <c r="HFG62" s="78"/>
      <c r="HFH62" s="78"/>
      <c r="HFI62" s="78"/>
      <c r="HFJ62" s="78"/>
      <c r="HFK62" s="78"/>
      <c r="HFL62" s="78"/>
      <c r="HFM62" s="78"/>
      <c r="HFN62" s="78"/>
      <c r="HFO62" s="78"/>
      <c r="HFP62" s="78"/>
      <c r="HFQ62" s="78"/>
      <c r="HFR62" s="78"/>
      <c r="HFS62" s="78"/>
      <c r="HFT62" s="78"/>
      <c r="HFU62" s="78"/>
      <c r="HFV62" s="78"/>
      <c r="HFW62" s="78"/>
      <c r="HFX62" s="78"/>
      <c r="HFY62" s="78"/>
      <c r="HFZ62" s="78"/>
      <c r="HGA62" s="78"/>
      <c r="HGB62" s="78"/>
      <c r="HGC62" s="78"/>
      <c r="HGD62" s="78"/>
      <c r="HGE62" s="78"/>
      <c r="HGF62" s="78"/>
      <c r="HGG62" s="78"/>
      <c r="HGH62" s="78"/>
      <c r="HGI62" s="78"/>
      <c r="HGJ62" s="78"/>
      <c r="HGK62" s="78"/>
      <c r="HGL62" s="78"/>
      <c r="HGM62" s="78"/>
      <c r="HGN62" s="78"/>
      <c r="HGO62" s="78"/>
      <c r="HGP62" s="78"/>
      <c r="HGQ62" s="78"/>
      <c r="HGR62" s="78"/>
      <c r="HGS62" s="78"/>
      <c r="HGT62" s="78"/>
      <c r="HGU62" s="78"/>
      <c r="HGV62" s="78"/>
      <c r="HGW62" s="78"/>
      <c r="HGX62" s="78"/>
      <c r="HGY62" s="78"/>
      <c r="HGZ62" s="78"/>
      <c r="HHA62" s="78"/>
      <c r="HHB62" s="78"/>
      <c r="HHC62" s="78"/>
      <c r="HHD62" s="78"/>
      <c r="HHE62" s="78"/>
      <c r="HHF62" s="78"/>
      <c r="HHG62" s="78"/>
      <c r="HHH62" s="78"/>
      <c r="HHI62" s="78"/>
      <c r="HHJ62" s="78"/>
      <c r="HHK62" s="78"/>
      <c r="HHL62" s="78"/>
      <c r="HHM62" s="78"/>
      <c r="HHN62" s="78"/>
      <c r="HHO62" s="78"/>
      <c r="HHP62" s="78"/>
      <c r="HHQ62" s="78"/>
      <c r="HHR62" s="78"/>
      <c r="HHS62" s="78"/>
      <c r="HHT62" s="78"/>
      <c r="HHU62" s="78"/>
      <c r="HHV62" s="78"/>
      <c r="HHW62" s="78"/>
      <c r="HHX62" s="78"/>
      <c r="HHY62" s="78"/>
      <c r="HHZ62" s="78"/>
      <c r="HIA62" s="78"/>
      <c r="HIB62" s="78"/>
      <c r="HIC62" s="78"/>
      <c r="HID62" s="78"/>
      <c r="HIE62" s="78"/>
      <c r="HIF62" s="78"/>
      <c r="HIG62" s="78"/>
      <c r="HIH62" s="78"/>
      <c r="HII62" s="78"/>
      <c r="HIJ62" s="78"/>
      <c r="HIK62" s="78"/>
      <c r="HIL62" s="78"/>
      <c r="HIM62" s="78"/>
      <c r="HIN62" s="78"/>
      <c r="HIO62" s="78"/>
      <c r="HIP62" s="78"/>
      <c r="HIQ62" s="78"/>
      <c r="HIR62" s="78"/>
      <c r="HIS62" s="78"/>
      <c r="HIT62" s="78"/>
      <c r="HIU62" s="78"/>
      <c r="HIV62" s="78"/>
      <c r="HIW62" s="78"/>
      <c r="HIX62" s="78"/>
      <c r="HIY62" s="78"/>
      <c r="HIZ62" s="78"/>
      <c r="HJA62" s="78"/>
      <c r="HJB62" s="78"/>
      <c r="HJC62" s="78"/>
      <c r="HJD62" s="78"/>
      <c r="HJE62" s="78"/>
      <c r="HJF62" s="78"/>
      <c r="HJG62" s="78"/>
      <c r="HJH62" s="78"/>
      <c r="HJI62" s="78"/>
      <c r="HJJ62" s="78"/>
      <c r="HJK62" s="78"/>
      <c r="HJL62" s="78"/>
      <c r="HJM62" s="78"/>
      <c r="HJN62" s="78"/>
      <c r="HJO62" s="78"/>
      <c r="HJP62" s="78"/>
      <c r="HJQ62" s="78"/>
      <c r="HJR62" s="78"/>
      <c r="HJS62" s="78"/>
      <c r="HJT62" s="78"/>
      <c r="HJU62" s="78"/>
      <c r="HJV62" s="78"/>
      <c r="HJW62" s="78"/>
      <c r="HJX62" s="78"/>
      <c r="HJY62" s="78"/>
      <c r="HJZ62" s="78"/>
      <c r="HKA62" s="78"/>
      <c r="HKB62" s="78"/>
      <c r="HKC62" s="78"/>
      <c r="HKD62" s="78"/>
      <c r="HKE62" s="78"/>
      <c r="HKF62" s="78"/>
      <c r="HKG62" s="78"/>
      <c r="HKH62" s="78"/>
      <c r="HKI62" s="78"/>
      <c r="HKJ62" s="78"/>
      <c r="HKK62" s="78"/>
      <c r="HKL62" s="78"/>
      <c r="HKM62" s="78"/>
      <c r="HKN62" s="78"/>
      <c r="HKO62" s="78"/>
      <c r="HKP62" s="78"/>
      <c r="HKQ62" s="78"/>
      <c r="HKR62" s="78"/>
      <c r="HKS62" s="78"/>
      <c r="HKT62" s="78"/>
      <c r="HKU62" s="78"/>
      <c r="HKV62" s="78"/>
      <c r="HKW62" s="78"/>
      <c r="HKX62" s="78"/>
      <c r="HKY62" s="78"/>
      <c r="HKZ62" s="78"/>
      <c r="HLA62" s="78"/>
      <c r="HLB62" s="78"/>
      <c r="HLC62" s="78"/>
      <c r="HLD62" s="78"/>
      <c r="HLE62" s="78"/>
      <c r="HLF62" s="78"/>
      <c r="HLG62" s="78"/>
      <c r="HLH62" s="78"/>
      <c r="HLI62" s="78"/>
      <c r="HLJ62" s="78"/>
      <c r="HLK62" s="78"/>
      <c r="HLL62" s="78"/>
      <c r="HLM62" s="78"/>
      <c r="HLN62" s="78"/>
      <c r="HLO62" s="78"/>
      <c r="HLP62" s="78"/>
      <c r="HLQ62" s="78"/>
      <c r="HLR62" s="78"/>
      <c r="HLS62" s="78"/>
      <c r="HLT62" s="78"/>
      <c r="HLU62" s="78"/>
      <c r="HLV62" s="78"/>
      <c r="HLW62" s="78"/>
      <c r="HLX62" s="78"/>
      <c r="HLY62" s="78"/>
      <c r="HLZ62" s="78"/>
      <c r="HMA62" s="78"/>
      <c r="HMB62" s="78"/>
      <c r="HMC62" s="78"/>
      <c r="HMD62" s="78"/>
      <c r="HME62" s="78"/>
      <c r="HMF62" s="78"/>
      <c r="HMG62" s="78"/>
      <c r="HMH62" s="78"/>
      <c r="HMI62" s="78"/>
      <c r="HMJ62" s="78"/>
      <c r="HMK62" s="78"/>
      <c r="HML62" s="78"/>
      <c r="HMM62" s="78"/>
      <c r="HMN62" s="78"/>
      <c r="HMO62" s="78"/>
      <c r="HMP62" s="78"/>
      <c r="HMQ62" s="78"/>
      <c r="HMR62" s="78"/>
      <c r="HMS62" s="78"/>
      <c r="HMT62" s="78"/>
      <c r="HMU62" s="78"/>
      <c r="HMV62" s="78"/>
      <c r="HMW62" s="78"/>
      <c r="HMX62" s="78"/>
      <c r="HMY62" s="78"/>
      <c r="HMZ62" s="78"/>
      <c r="HNA62" s="78"/>
      <c r="HNB62" s="78"/>
      <c r="HNC62" s="78"/>
      <c r="HND62" s="78"/>
      <c r="HNE62" s="78"/>
      <c r="HNF62" s="78"/>
      <c r="HNG62" s="78"/>
      <c r="HNH62" s="78"/>
      <c r="HNI62" s="78"/>
      <c r="HNJ62" s="78"/>
      <c r="HNK62" s="78"/>
      <c r="HNL62" s="78"/>
      <c r="HNM62" s="78"/>
      <c r="HNN62" s="78"/>
      <c r="HNO62" s="78"/>
      <c r="HNP62" s="78"/>
      <c r="HNQ62" s="78"/>
      <c r="HNR62" s="78"/>
      <c r="HNS62" s="78"/>
      <c r="HNT62" s="78"/>
      <c r="HNU62" s="78"/>
      <c r="HNV62" s="78"/>
      <c r="HNW62" s="78"/>
      <c r="HNX62" s="78"/>
      <c r="HNY62" s="78"/>
      <c r="HNZ62" s="78"/>
      <c r="HOA62" s="78"/>
      <c r="HOB62" s="78"/>
      <c r="HOC62" s="78"/>
      <c r="HOD62" s="78"/>
      <c r="HOE62" s="78"/>
      <c r="HOF62" s="78"/>
      <c r="HOG62" s="78"/>
      <c r="HOH62" s="78"/>
      <c r="HOI62" s="78"/>
      <c r="HOJ62" s="78"/>
      <c r="HOK62" s="78"/>
      <c r="HOL62" s="78"/>
      <c r="HOM62" s="78"/>
      <c r="HON62" s="78"/>
      <c r="HOO62" s="78"/>
      <c r="HOP62" s="78"/>
      <c r="HOQ62" s="78"/>
      <c r="HOR62" s="78"/>
      <c r="HOS62" s="78"/>
      <c r="HOT62" s="78"/>
      <c r="HOU62" s="78"/>
      <c r="HOV62" s="78"/>
      <c r="HOW62" s="78"/>
      <c r="HOX62" s="78"/>
      <c r="HOY62" s="78"/>
      <c r="HOZ62" s="78"/>
      <c r="HPA62" s="78"/>
      <c r="HPB62" s="78"/>
      <c r="HPC62" s="78"/>
      <c r="HPD62" s="78"/>
      <c r="HPE62" s="78"/>
      <c r="HPF62" s="78"/>
      <c r="HPG62" s="78"/>
      <c r="HPH62" s="78"/>
      <c r="HPI62" s="78"/>
      <c r="HPJ62" s="78"/>
      <c r="HPK62" s="78"/>
      <c r="HPL62" s="78"/>
      <c r="HPM62" s="78"/>
      <c r="HPN62" s="78"/>
      <c r="HPO62" s="78"/>
      <c r="HPP62" s="78"/>
      <c r="HPQ62" s="78"/>
      <c r="HPR62" s="78"/>
      <c r="HPS62" s="78"/>
      <c r="HPT62" s="78"/>
      <c r="HPU62" s="78"/>
      <c r="HPV62" s="78"/>
      <c r="HPW62" s="78"/>
      <c r="HPX62" s="78"/>
      <c r="HPY62" s="78"/>
      <c r="HPZ62" s="78"/>
      <c r="HQA62" s="78"/>
      <c r="HQB62" s="78"/>
      <c r="HQC62" s="78"/>
      <c r="HQD62" s="78"/>
      <c r="HQE62" s="78"/>
      <c r="HQF62" s="78"/>
      <c r="HQG62" s="78"/>
      <c r="HQH62" s="78"/>
      <c r="HQI62" s="78"/>
      <c r="HQJ62" s="78"/>
      <c r="HQK62" s="78"/>
      <c r="HQL62" s="78"/>
      <c r="HQM62" s="78"/>
      <c r="HQN62" s="78"/>
      <c r="HQO62" s="78"/>
      <c r="HQP62" s="78"/>
      <c r="HQQ62" s="78"/>
      <c r="HQR62" s="78"/>
      <c r="HQS62" s="78"/>
      <c r="HQT62" s="78"/>
      <c r="HQU62" s="78"/>
      <c r="HQV62" s="78"/>
      <c r="HQW62" s="78"/>
      <c r="HQX62" s="78"/>
      <c r="HQY62" s="78"/>
      <c r="HQZ62" s="78"/>
      <c r="HRA62" s="78"/>
      <c r="HRB62" s="78"/>
      <c r="HRC62" s="78"/>
      <c r="HRD62" s="78"/>
      <c r="HRE62" s="78"/>
      <c r="HRF62" s="78"/>
      <c r="HRG62" s="78"/>
      <c r="HRH62" s="78"/>
      <c r="HRI62" s="78"/>
      <c r="HRJ62" s="78"/>
      <c r="HRK62" s="78"/>
      <c r="HRL62" s="78"/>
      <c r="HRM62" s="78"/>
      <c r="HRN62" s="78"/>
      <c r="HRO62" s="78"/>
      <c r="HRP62" s="78"/>
      <c r="HRQ62" s="78"/>
      <c r="HRR62" s="78"/>
      <c r="HRS62" s="78"/>
      <c r="HRT62" s="78"/>
      <c r="HRU62" s="78"/>
      <c r="HRV62" s="78"/>
      <c r="HRW62" s="78"/>
      <c r="HRX62" s="78"/>
      <c r="HRY62" s="78"/>
      <c r="HRZ62" s="78"/>
      <c r="HSA62" s="78"/>
      <c r="HSB62" s="78"/>
      <c r="HSC62" s="78"/>
      <c r="HSD62" s="78"/>
      <c r="HSE62" s="78"/>
      <c r="HSF62" s="78"/>
      <c r="HSG62" s="78"/>
      <c r="HSH62" s="78"/>
      <c r="HSI62" s="78"/>
      <c r="HSJ62" s="78"/>
      <c r="HSK62" s="78"/>
      <c r="HSL62" s="78"/>
      <c r="HSM62" s="78"/>
      <c r="HSN62" s="78"/>
      <c r="HSO62" s="78"/>
      <c r="HSP62" s="78"/>
      <c r="HSQ62" s="78"/>
      <c r="HSR62" s="78"/>
      <c r="HSS62" s="78"/>
      <c r="HST62" s="78"/>
      <c r="HSU62" s="78"/>
      <c r="HSV62" s="78"/>
      <c r="HSW62" s="78"/>
      <c r="HSX62" s="78"/>
      <c r="HSY62" s="78"/>
      <c r="HSZ62" s="78"/>
      <c r="HTA62" s="78"/>
      <c r="HTB62" s="78"/>
      <c r="HTC62" s="78"/>
      <c r="HTD62" s="78"/>
      <c r="HTE62" s="78"/>
      <c r="HTF62" s="78"/>
      <c r="HTG62" s="78"/>
      <c r="HTH62" s="78"/>
      <c r="HTI62" s="78"/>
      <c r="HTJ62" s="78"/>
      <c r="HTK62" s="78"/>
      <c r="HTL62" s="78"/>
      <c r="HTM62" s="78"/>
      <c r="HTN62" s="78"/>
      <c r="HTO62" s="78"/>
      <c r="HTP62" s="78"/>
      <c r="HTQ62" s="78"/>
      <c r="HTR62" s="78"/>
      <c r="HTS62" s="78"/>
      <c r="HTT62" s="78"/>
      <c r="HTU62" s="78"/>
      <c r="HTV62" s="78"/>
      <c r="HTW62" s="78"/>
      <c r="HTX62" s="78"/>
      <c r="HTY62" s="78"/>
      <c r="HTZ62" s="78"/>
      <c r="HUA62" s="78"/>
      <c r="HUB62" s="78"/>
      <c r="HUC62" s="78"/>
      <c r="HUD62" s="78"/>
      <c r="HUE62" s="78"/>
      <c r="HUF62" s="78"/>
      <c r="HUG62" s="78"/>
      <c r="HUH62" s="78"/>
      <c r="HUI62" s="78"/>
      <c r="HUJ62" s="78"/>
      <c r="HUK62" s="78"/>
      <c r="HUL62" s="78"/>
      <c r="HUM62" s="78"/>
      <c r="HUN62" s="78"/>
      <c r="HUO62" s="78"/>
      <c r="HUP62" s="78"/>
      <c r="HUQ62" s="78"/>
      <c r="HUR62" s="78"/>
      <c r="HUS62" s="78"/>
      <c r="HUT62" s="78"/>
      <c r="HUU62" s="78"/>
      <c r="HUV62" s="78"/>
      <c r="HUW62" s="78"/>
      <c r="HUX62" s="78"/>
      <c r="HUY62" s="78"/>
      <c r="HUZ62" s="78"/>
      <c r="HVA62" s="78"/>
      <c r="HVB62" s="78"/>
      <c r="HVC62" s="78"/>
      <c r="HVD62" s="78"/>
      <c r="HVE62" s="78"/>
      <c r="HVF62" s="78"/>
      <c r="HVG62" s="78"/>
      <c r="HVH62" s="78"/>
      <c r="HVI62" s="78"/>
      <c r="HVJ62" s="78"/>
      <c r="HVK62" s="78"/>
      <c r="HVL62" s="78"/>
      <c r="HVM62" s="78"/>
      <c r="HVN62" s="78"/>
      <c r="HVO62" s="78"/>
      <c r="HVP62" s="78"/>
      <c r="HVQ62" s="78"/>
      <c r="HVR62" s="78"/>
      <c r="HVS62" s="78"/>
      <c r="HVT62" s="78"/>
      <c r="HVU62" s="78"/>
      <c r="HVV62" s="78"/>
      <c r="HVW62" s="78"/>
      <c r="HVX62" s="78"/>
      <c r="HVY62" s="78"/>
      <c r="HVZ62" s="78"/>
      <c r="HWA62" s="78"/>
      <c r="HWB62" s="78"/>
      <c r="HWC62" s="78"/>
      <c r="HWD62" s="78"/>
      <c r="HWE62" s="78"/>
      <c r="HWF62" s="78"/>
      <c r="HWG62" s="78"/>
      <c r="HWH62" s="78"/>
      <c r="HWI62" s="78"/>
      <c r="HWJ62" s="78"/>
      <c r="HWK62" s="78"/>
      <c r="HWL62" s="78"/>
      <c r="HWM62" s="78"/>
      <c r="HWN62" s="78"/>
      <c r="HWO62" s="78"/>
      <c r="HWP62" s="78"/>
      <c r="HWQ62" s="78"/>
      <c r="HWR62" s="78"/>
      <c r="HWS62" s="78"/>
      <c r="HWT62" s="78"/>
      <c r="HWU62" s="78"/>
      <c r="HWV62" s="78"/>
      <c r="HWW62" s="78"/>
      <c r="HWX62" s="78"/>
      <c r="HWY62" s="78"/>
      <c r="HWZ62" s="78"/>
      <c r="HXA62" s="78"/>
      <c r="HXB62" s="78"/>
      <c r="HXC62" s="78"/>
      <c r="HXD62" s="78"/>
      <c r="HXE62" s="78"/>
      <c r="HXF62" s="78"/>
      <c r="HXG62" s="78"/>
      <c r="HXH62" s="78"/>
      <c r="HXI62" s="78"/>
      <c r="HXJ62" s="78"/>
      <c r="HXK62" s="78"/>
      <c r="HXL62" s="78"/>
      <c r="HXM62" s="78"/>
      <c r="HXN62" s="78"/>
      <c r="HXO62" s="78"/>
      <c r="HXP62" s="78"/>
      <c r="HXQ62" s="78"/>
      <c r="HXR62" s="78"/>
      <c r="HXS62" s="78"/>
      <c r="HXT62" s="78"/>
      <c r="HXU62" s="78"/>
      <c r="HXV62" s="78"/>
      <c r="HXW62" s="78"/>
      <c r="HXX62" s="78"/>
      <c r="HXY62" s="78"/>
      <c r="HXZ62" s="78"/>
      <c r="HYA62" s="78"/>
      <c r="HYB62" s="78"/>
      <c r="HYC62" s="78"/>
      <c r="HYD62" s="78"/>
      <c r="HYE62" s="78"/>
      <c r="HYF62" s="78"/>
      <c r="HYG62" s="78"/>
      <c r="HYH62" s="78"/>
      <c r="HYI62" s="78"/>
      <c r="HYJ62" s="78"/>
      <c r="HYK62" s="78"/>
      <c r="HYL62" s="78"/>
      <c r="HYM62" s="78"/>
      <c r="HYN62" s="78"/>
      <c r="HYO62" s="78"/>
      <c r="HYP62" s="78"/>
      <c r="HYQ62" s="78"/>
      <c r="HYR62" s="78"/>
      <c r="HYS62" s="78"/>
      <c r="HYT62" s="78"/>
      <c r="HYU62" s="78"/>
      <c r="HYV62" s="78"/>
      <c r="HYW62" s="78"/>
      <c r="HYX62" s="78"/>
      <c r="HYY62" s="78"/>
      <c r="HYZ62" s="78"/>
      <c r="HZA62" s="78"/>
      <c r="HZB62" s="78"/>
      <c r="HZC62" s="78"/>
      <c r="HZD62" s="78"/>
      <c r="HZE62" s="78"/>
      <c r="HZF62" s="78"/>
      <c r="HZG62" s="78"/>
      <c r="HZH62" s="78"/>
      <c r="HZI62" s="78"/>
      <c r="HZJ62" s="78"/>
      <c r="HZK62" s="78"/>
      <c r="HZL62" s="78"/>
      <c r="HZM62" s="78"/>
      <c r="HZN62" s="78"/>
      <c r="HZO62" s="78"/>
      <c r="HZP62" s="78"/>
      <c r="HZQ62" s="78"/>
      <c r="HZR62" s="78"/>
      <c r="HZS62" s="78"/>
      <c r="HZT62" s="78"/>
      <c r="HZU62" s="78"/>
      <c r="HZV62" s="78"/>
      <c r="HZW62" s="78"/>
      <c r="HZX62" s="78"/>
      <c r="HZY62" s="78"/>
      <c r="HZZ62" s="78"/>
      <c r="IAA62" s="78"/>
      <c r="IAB62" s="78"/>
      <c r="IAC62" s="78"/>
      <c r="IAD62" s="78"/>
      <c r="IAE62" s="78"/>
      <c r="IAF62" s="78"/>
      <c r="IAG62" s="78"/>
      <c r="IAH62" s="78"/>
      <c r="IAI62" s="78"/>
      <c r="IAJ62" s="78"/>
      <c r="IAK62" s="78"/>
      <c r="IAL62" s="78"/>
      <c r="IAM62" s="78"/>
      <c r="IAN62" s="78"/>
      <c r="IAO62" s="78"/>
      <c r="IAP62" s="78"/>
      <c r="IAQ62" s="78"/>
      <c r="IAR62" s="78"/>
      <c r="IAS62" s="78"/>
      <c r="IAT62" s="78"/>
      <c r="IAU62" s="78"/>
      <c r="IAV62" s="78"/>
      <c r="IAW62" s="78"/>
      <c r="IAX62" s="78"/>
      <c r="IAY62" s="78"/>
      <c r="IAZ62" s="78"/>
      <c r="IBA62" s="78"/>
      <c r="IBB62" s="78"/>
      <c r="IBC62" s="78"/>
      <c r="IBD62" s="78"/>
      <c r="IBE62" s="78"/>
      <c r="IBF62" s="78"/>
      <c r="IBG62" s="78"/>
      <c r="IBH62" s="78"/>
      <c r="IBI62" s="78"/>
      <c r="IBJ62" s="78"/>
      <c r="IBK62" s="78"/>
      <c r="IBL62" s="78"/>
      <c r="IBM62" s="78"/>
      <c r="IBN62" s="78"/>
      <c r="IBO62" s="78"/>
      <c r="IBP62" s="78"/>
      <c r="IBQ62" s="78"/>
      <c r="IBR62" s="78"/>
      <c r="IBS62" s="78"/>
      <c r="IBT62" s="78"/>
      <c r="IBU62" s="78"/>
      <c r="IBV62" s="78"/>
      <c r="IBW62" s="78"/>
      <c r="IBX62" s="78"/>
      <c r="IBY62" s="78"/>
      <c r="IBZ62" s="78"/>
      <c r="ICA62" s="78"/>
      <c r="ICB62" s="78"/>
      <c r="ICC62" s="78"/>
      <c r="ICD62" s="78"/>
      <c r="ICE62" s="78"/>
      <c r="ICF62" s="78"/>
      <c r="ICG62" s="78"/>
      <c r="ICH62" s="78"/>
      <c r="ICI62" s="78"/>
      <c r="ICJ62" s="78"/>
      <c r="ICK62" s="78"/>
      <c r="ICL62" s="78"/>
      <c r="ICM62" s="78"/>
      <c r="ICN62" s="78"/>
      <c r="ICO62" s="78"/>
      <c r="ICP62" s="78"/>
      <c r="ICQ62" s="78"/>
      <c r="ICR62" s="78"/>
      <c r="ICS62" s="78"/>
      <c r="ICT62" s="78"/>
      <c r="ICU62" s="78"/>
      <c r="ICV62" s="78"/>
      <c r="ICW62" s="78"/>
      <c r="ICX62" s="78"/>
      <c r="ICY62" s="78"/>
      <c r="ICZ62" s="78"/>
      <c r="IDA62" s="78"/>
      <c r="IDB62" s="78"/>
      <c r="IDC62" s="78"/>
      <c r="IDD62" s="78"/>
      <c r="IDE62" s="78"/>
      <c r="IDF62" s="78"/>
      <c r="IDG62" s="78"/>
      <c r="IDH62" s="78"/>
      <c r="IDI62" s="78"/>
      <c r="IDJ62" s="78"/>
      <c r="IDK62" s="78"/>
      <c r="IDL62" s="78"/>
      <c r="IDM62" s="78"/>
      <c r="IDN62" s="78"/>
      <c r="IDO62" s="78"/>
      <c r="IDP62" s="78"/>
      <c r="IDQ62" s="78"/>
      <c r="IDR62" s="78"/>
      <c r="IDS62" s="78"/>
      <c r="IDT62" s="78"/>
      <c r="IDU62" s="78"/>
      <c r="IDV62" s="78"/>
      <c r="IDW62" s="78"/>
      <c r="IDX62" s="78"/>
      <c r="IDY62" s="78"/>
      <c r="IDZ62" s="78"/>
      <c r="IEA62" s="78"/>
      <c r="IEB62" s="78"/>
      <c r="IEC62" s="78"/>
      <c r="IED62" s="78"/>
      <c r="IEE62" s="78"/>
      <c r="IEF62" s="78"/>
      <c r="IEG62" s="78"/>
      <c r="IEH62" s="78"/>
      <c r="IEI62" s="78"/>
      <c r="IEJ62" s="78"/>
      <c r="IEK62" s="78"/>
      <c r="IEL62" s="78"/>
      <c r="IEM62" s="78"/>
      <c r="IEN62" s="78"/>
      <c r="IEO62" s="78"/>
      <c r="IEP62" s="78"/>
      <c r="IEQ62" s="78"/>
      <c r="IER62" s="78"/>
      <c r="IES62" s="78"/>
      <c r="IET62" s="78"/>
      <c r="IEU62" s="78"/>
      <c r="IEV62" s="78"/>
      <c r="IEW62" s="78"/>
      <c r="IEX62" s="78"/>
      <c r="IEY62" s="78"/>
      <c r="IEZ62" s="78"/>
      <c r="IFA62" s="78"/>
      <c r="IFB62" s="78"/>
      <c r="IFC62" s="78"/>
      <c r="IFD62" s="78"/>
      <c r="IFE62" s="78"/>
      <c r="IFF62" s="78"/>
      <c r="IFG62" s="78"/>
      <c r="IFH62" s="78"/>
      <c r="IFI62" s="78"/>
      <c r="IFJ62" s="78"/>
      <c r="IFK62" s="78"/>
      <c r="IFL62" s="78"/>
      <c r="IFM62" s="78"/>
      <c r="IFN62" s="78"/>
      <c r="IFO62" s="78"/>
      <c r="IFP62" s="78"/>
      <c r="IFQ62" s="78"/>
      <c r="IFR62" s="78"/>
      <c r="IFS62" s="78"/>
      <c r="IFT62" s="78"/>
      <c r="IFU62" s="78"/>
      <c r="IFV62" s="78"/>
      <c r="IFW62" s="78"/>
      <c r="IFX62" s="78"/>
      <c r="IFY62" s="78"/>
      <c r="IFZ62" s="78"/>
      <c r="IGA62" s="78"/>
      <c r="IGB62" s="78"/>
      <c r="IGC62" s="78"/>
      <c r="IGD62" s="78"/>
      <c r="IGE62" s="78"/>
      <c r="IGF62" s="78"/>
      <c r="IGG62" s="78"/>
      <c r="IGH62" s="78"/>
      <c r="IGI62" s="78"/>
      <c r="IGJ62" s="78"/>
      <c r="IGK62" s="78"/>
      <c r="IGL62" s="78"/>
      <c r="IGM62" s="78"/>
      <c r="IGN62" s="78"/>
      <c r="IGO62" s="78"/>
      <c r="IGP62" s="78"/>
      <c r="IGQ62" s="78"/>
      <c r="IGR62" s="78"/>
      <c r="IGS62" s="78"/>
      <c r="IGT62" s="78"/>
      <c r="IGU62" s="78"/>
      <c r="IGV62" s="78"/>
      <c r="IGW62" s="78"/>
      <c r="IGX62" s="78"/>
      <c r="IGY62" s="78"/>
      <c r="IGZ62" s="78"/>
      <c r="IHA62" s="78"/>
      <c r="IHB62" s="78"/>
      <c r="IHC62" s="78"/>
      <c r="IHD62" s="78"/>
      <c r="IHE62" s="78"/>
      <c r="IHF62" s="78"/>
      <c r="IHG62" s="78"/>
      <c r="IHH62" s="78"/>
      <c r="IHI62" s="78"/>
      <c r="IHJ62" s="78"/>
      <c r="IHK62" s="78"/>
      <c r="IHL62" s="78"/>
      <c r="IHM62" s="78"/>
      <c r="IHN62" s="78"/>
      <c r="IHO62" s="78"/>
      <c r="IHP62" s="78"/>
      <c r="IHQ62" s="78"/>
      <c r="IHR62" s="78"/>
      <c r="IHS62" s="78"/>
      <c r="IHT62" s="78"/>
      <c r="IHU62" s="78"/>
      <c r="IHV62" s="78"/>
      <c r="IHW62" s="78"/>
      <c r="IHX62" s="78"/>
      <c r="IHY62" s="78"/>
      <c r="IHZ62" s="78"/>
      <c r="IIA62" s="78"/>
      <c r="IIB62" s="78"/>
      <c r="IIC62" s="78"/>
      <c r="IID62" s="78"/>
      <c r="IIE62" s="78"/>
      <c r="IIF62" s="78"/>
      <c r="IIG62" s="78"/>
      <c r="IIH62" s="78"/>
      <c r="III62" s="78"/>
      <c r="IIJ62" s="78"/>
      <c r="IIK62" s="78"/>
      <c r="IIL62" s="78"/>
      <c r="IIM62" s="78"/>
      <c r="IIN62" s="78"/>
      <c r="IIO62" s="78"/>
      <c r="IIP62" s="78"/>
      <c r="IIQ62" s="78"/>
      <c r="IIR62" s="78"/>
      <c r="IIS62" s="78"/>
      <c r="IIT62" s="78"/>
      <c r="IIU62" s="78"/>
      <c r="IIV62" s="78"/>
      <c r="IIW62" s="78"/>
      <c r="IIX62" s="78"/>
      <c r="IIY62" s="78"/>
      <c r="IIZ62" s="78"/>
      <c r="IJA62" s="78"/>
      <c r="IJB62" s="78"/>
      <c r="IJC62" s="78"/>
      <c r="IJD62" s="78"/>
      <c r="IJE62" s="78"/>
      <c r="IJF62" s="78"/>
      <c r="IJG62" s="78"/>
      <c r="IJH62" s="78"/>
      <c r="IJI62" s="78"/>
      <c r="IJJ62" s="78"/>
      <c r="IJK62" s="78"/>
      <c r="IJL62" s="78"/>
      <c r="IJM62" s="78"/>
      <c r="IJN62" s="78"/>
      <c r="IJO62" s="78"/>
      <c r="IJP62" s="78"/>
      <c r="IJQ62" s="78"/>
      <c r="IJR62" s="78"/>
      <c r="IJS62" s="78"/>
      <c r="IJT62" s="78"/>
      <c r="IJU62" s="78"/>
      <c r="IJV62" s="78"/>
      <c r="IJW62" s="78"/>
      <c r="IJX62" s="78"/>
      <c r="IJY62" s="78"/>
      <c r="IJZ62" s="78"/>
      <c r="IKA62" s="78"/>
      <c r="IKB62" s="78"/>
      <c r="IKC62" s="78"/>
      <c r="IKD62" s="78"/>
      <c r="IKE62" s="78"/>
      <c r="IKF62" s="78"/>
      <c r="IKG62" s="78"/>
      <c r="IKH62" s="78"/>
      <c r="IKI62" s="78"/>
      <c r="IKJ62" s="78"/>
      <c r="IKK62" s="78"/>
      <c r="IKL62" s="78"/>
      <c r="IKM62" s="78"/>
      <c r="IKN62" s="78"/>
      <c r="IKO62" s="78"/>
      <c r="IKP62" s="78"/>
      <c r="IKQ62" s="78"/>
      <c r="IKR62" s="78"/>
      <c r="IKS62" s="78"/>
      <c r="IKT62" s="78"/>
      <c r="IKU62" s="78"/>
      <c r="IKV62" s="78"/>
      <c r="IKW62" s="78"/>
      <c r="IKX62" s="78"/>
      <c r="IKY62" s="78"/>
      <c r="IKZ62" s="78"/>
      <c r="ILA62" s="78"/>
      <c r="ILB62" s="78"/>
      <c r="ILC62" s="78"/>
      <c r="ILD62" s="78"/>
      <c r="ILE62" s="78"/>
      <c r="ILF62" s="78"/>
      <c r="ILG62" s="78"/>
      <c r="ILH62" s="78"/>
      <c r="ILI62" s="78"/>
      <c r="ILJ62" s="78"/>
      <c r="ILK62" s="78"/>
      <c r="ILL62" s="78"/>
      <c r="ILM62" s="78"/>
      <c r="ILN62" s="78"/>
      <c r="ILO62" s="78"/>
      <c r="ILP62" s="78"/>
      <c r="ILQ62" s="78"/>
      <c r="ILR62" s="78"/>
      <c r="ILS62" s="78"/>
      <c r="ILT62" s="78"/>
      <c r="ILU62" s="78"/>
      <c r="ILV62" s="78"/>
      <c r="ILW62" s="78"/>
      <c r="ILX62" s="78"/>
      <c r="ILY62" s="78"/>
      <c r="ILZ62" s="78"/>
      <c r="IMA62" s="78"/>
      <c r="IMB62" s="78"/>
      <c r="IMC62" s="78"/>
      <c r="IMD62" s="78"/>
      <c r="IME62" s="78"/>
      <c r="IMF62" s="78"/>
      <c r="IMG62" s="78"/>
      <c r="IMH62" s="78"/>
      <c r="IMI62" s="78"/>
      <c r="IMJ62" s="78"/>
      <c r="IMK62" s="78"/>
      <c r="IML62" s="78"/>
      <c r="IMM62" s="78"/>
      <c r="IMN62" s="78"/>
      <c r="IMO62" s="78"/>
      <c r="IMP62" s="78"/>
      <c r="IMQ62" s="78"/>
      <c r="IMR62" s="78"/>
      <c r="IMS62" s="78"/>
      <c r="IMT62" s="78"/>
      <c r="IMU62" s="78"/>
      <c r="IMV62" s="78"/>
      <c r="IMW62" s="78"/>
      <c r="IMX62" s="78"/>
      <c r="IMY62" s="78"/>
      <c r="IMZ62" s="78"/>
      <c r="INA62" s="78"/>
      <c r="INB62" s="78"/>
      <c r="INC62" s="78"/>
      <c r="IND62" s="78"/>
      <c r="INE62" s="78"/>
      <c r="INF62" s="78"/>
      <c r="ING62" s="78"/>
      <c r="INH62" s="78"/>
      <c r="INI62" s="78"/>
      <c r="INJ62" s="78"/>
      <c r="INK62" s="78"/>
      <c r="INL62" s="78"/>
      <c r="INM62" s="78"/>
      <c r="INN62" s="78"/>
      <c r="INO62" s="78"/>
      <c r="INP62" s="78"/>
      <c r="INQ62" s="78"/>
      <c r="INR62" s="78"/>
      <c r="INS62" s="78"/>
      <c r="INT62" s="78"/>
      <c r="INU62" s="78"/>
      <c r="INV62" s="78"/>
      <c r="INW62" s="78"/>
      <c r="INX62" s="78"/>
      <c r="INY62" s="78"/>
      <c r="INZ62" s="78"/>
      <c r="IOA62" s="78"/>
      <c r="IOB62" s="78"/>
      <c r="IOC62" s="78"/>
      <c r="IOD62" s="78"/>
      <c r="IOE62" s="78"/>
      <c r="IOF62" s="78"/>
      <c r="IOG62" s="78"/>
      <c r="IOH62" s="78"/>
      <c r="IOI62" s="78"/>
      <c r="IOJ62" s="78"/>
      <c r="IOK62" s="78"/>
      <c r="IOL62" s="78"/>
      <c r="IOM62" s="78"/>
      <c r="ION62" s="78"/>
      <c r="IOO62" s="78"/>
      <c r="IOP62" s="78"/>
      <c r="IOQ62" s="78"/>
      <c r="IOR62" s="78"/>
      <c r="IOS62" s="78"/>
      <c r="IOT62" s="78"/>
      <c r="IOU62" s="78"/>
      <c r="IOV62" s="78"/>
      <c r="IOW62" s="78"/>
      <c r="IOX62" s="78"/>
      <c r="IOY62" s="78"/>
      <c r="IOZ62" s="78"/>
      <c r="IPA62" s="78"/>
      <c r="IPB62" s="78"/>
      <c r="IPC62" s="78"/>
      <c r="IPD62" s="78"/>
      <c r="IPE62" s="78"/>
      <c r="IPF62" s="78"/>
      <c r="IPG62" s="78"/>
      <c r="IPH62" s="78"/>
      <c r="IPI62" s="78"/>
      <c r="IPJ62" s="78"/>
      <c r="IPK62" s="78"/>
      <c r="IPL62" s="78"/>
      <c r="IPM62" s="78"/>
      <c r="IPN62" s="78"/>
      <c r="IPO62" s="78"/>
      <c r="IPP62" s="78"/>
      <c r="IPQ62" s="78"/>
      <c r="IPR62" s="78"/>
      <c r="IPS62" s="78"/>
      <c r="IPT62" s="78"/>
      <c r="IPU62" s="78"/>
      <c r="IPV62" s="78"/>
      <c r="IPW62" s="78"/>
      <c r="IPX62" s="78"/>
      <c r="IPY62" s="78"/>
      <c r="IPZ62" s="78"/>
      <c r="IQA62" s="78"/>
      <c r="IQB62" s="78"/>
      <c r="IQC62" s="78"/>
      <c r="IQD62" s="78"/>
      <c r="IQE62" s="78"/>
      <c r="IQF62" s="78"/>
      <c r="IQG62" s="78"/>
      <c r="IQH62" s="78"/>
      <c r="IQI62" s="78"/>
      <c r="IQJ62" s="78"/>
      <c r="IQK62" s="78"/>
      <c r="IQL62" s="78"/>
      <c r="IQM62" s="78"/>
      <c r="IQN62" s="78"/>
      <c r="IQO62" s="78"/>
      <c r="IQP62" s="78"/>
      <c r="IQQ62" s="78"/>
      <c r="IQR62" s="78"/>
      <c r="IQS62" s="78"/>
      <c r="IQT62" s="78"/>
      <c r="IQU62" s="78"/>
      <c r="IQV62" s="78"/>
      <c r="IQW62" s="78"/>
      <c r="IQX62" s="78"/>
      <c r="IQY62" s="78"/>
      <c r="IQZ62" s="78"/>
      <c r="IRA62" s="78"/>
      <c r="IRB62" s="78"/>
      <c r="IRC62" s="78"/>
      <c r="IRD62" s="78"/>
      <c r="IRE62" s="78"/>
      <c r="IRF62" s="78"/>
      <c r="IRG62" s="78"/>
      <c r="IRH62" s="78"/>
      <c r="IRI62" s="78"/>
      <c r="IRJ62" s="78"/>
      <c r="IRK62" s="78"/>
      <c r="IRL62" s="78"/>
      <c r="IRM62" s="78"/>
      <c r="IRN62" s="78"/>
      <c r="IRO62" s="78"/>
      <c r="IRP62" s="78"/>
      <c r="IRQ62" s="78"/>
      <c r="IRR62" s="78"/>
      <c r="IRS62" s="78"/>
      <c r="IRT62" s="78"/>
      <c r="IRU62" s="78"/>
      <c r="IRV62" s="78"/>
      <c r="IRW62" s="78"/>
      <c r="IRX62" s="78"/>
      <c r="IRY62" s="78"/>
      <c r="IRZ62" s="78"/>
      <c r="ISA62" s="78"/>
      <c r="ISB62" s="78"/>
      <c r="ISC62" s="78"/>
      <c r="ISD62" s="78"/>
      <c r="ISE62" s="78"/>
      <c r="ISF62" s="78"/>
      <c r="ISG62" s="78"/>
      <c r="ISH62" s="78"/>
      <c r="ISI62" s="78"/>
      <c r="ISJ62" s="78"/>
      <c r="ISK62" s="78"/>
      <c r="ISL62" s="78"/>
      <c r="ISM62" s="78"/>
      <c r="ISN62" s="78"/>
      <c r="ISO62" s="78"/>
      <c r="ISP62" s="78"/>
      <c r="ISQ62" s="78"/>
      <c r="ISR62" s="78"/>
      <c r="ISS62" s="78"/>
      <c r="IST62" s="78"/>
      <c r="ISU62" s="78"/>
      <c r="ISV62" s="78"/>
      <c r="ISW62" s="78"/>
      <c r="ISX62" s="78"/>
      <c r="ISY62" s="78"/>
      <c r="ISZ62" s="78"/>
      <c r="ITA62" s="78"/>
      <c r="ITB62" s="78"/>
      <c r="ITC62" s="78"/>
      <c r="ITD62" s="78"/>
      <c r="ITE62" s="78"/>
      <c r="ITF62" s="78"/>
      <c r="ITG62" s="78"/>
      <c r="ITH62" s="78"/>
      <c r="ITI62" s="78"/>
      <c r="ITJ62" s="78"/>
      <c r="ITK62" s="78"/>
      <c r="ITL62" s="78"/>
      <c r="ITM62" s="78"/>
      <c r="ITN62" s="78"/>
      <c r="ITO62" s="78"/>
      <c r="ITP62" s="78"/>
      <c r="ITQ62" s="78"/>
      <c r="ITR62" s="78"/>
      <c r="ITS62" s="78"/>
      <c r="ITT62" s="78"/>
      <c r="ITU62" s="78"/>
      <c r="ITV62" s="78"/>
      <c r="ITW62" s="78"/>
      <c r="ITX62" s="78"/>
      <c r="ITY62" s="78"/>
      <c r="ITZ62" s="78"/>
      <c r="IUA62" s="78"/>
      <c r="IUB62" s="78"/>
      <c r="IUC62" s="78"/>
      <c r="IUD62" s="78"/>
      <c r="IUE62" s="78"/>
      <c r="IUF62" s="78"/>
      <c r="IUG62" s="78"/>
      <c r="IUH62" s="78"/>
      <c r="IUI62" s="78"/>
      <c r="IUJ62" s="78"/>
      <c r="IUK62" s="78"/>
      <c r="IUL62" s="78"/>
      <c r="IUM62" s="78"/>
      <c r="IUN62" s="78"/>
      <c r="IUO62" s="78"/>
      <c r="IUP62" s="78"/>
      <c r="IUQ62" s="78"/>
      <c r="IUR62" s="78"/>
      <c r="IUS62" s="78"/>
      <c r="IUT62" s="78"/>
      <c r="IUU62" s="78"/>
      <c r="IUV62" s="78"/>
      <c r="IUW62" s="78"/>
      <c r="IUX62" s="78"/>
      <c r="IUY62" s="78"/>
      <c r="IUZ62" s="78"/>
      <c r="IVA62" s="78"/>
      <c r="IVB62" s="78"/>
      <c r="IVC62" s="78"/>
      <c r="IVD62" s="78"/>
      <c r="IVE62" s="78"/>
      <c r="IVF62" s="78"/>
      <c r="IVG62" s="78"/>
      <c r="IVH62" s="78"/>
      <c r="IVI62" s="78"/>
      <c r="IVJ62" s="78"/>
      <c r="IVK62" s="78"/>
      <c r="IVL62" s="78"/>
      <c r="IVM62" s="78"/>
      <c r="IVN62" s="78"/>
      <c r="IVO62" s="78"/>
      <c r="IVP62" s="78"/>
      <c r="IVQ62" s="78"/>
      <c r="IVR62" s="78"/>
      <c r="IVS62" s="78"/>
      <c r="IVT62" s="78"/>
      <c r="IVU62" s="78"/>
      <c r="IVV62" s="78"/>
      <c r="IVW62" s="78"/>
      <c r="IVX62" s="78"/>
      <c r="IVY62" s="78"/>
      <c r="IVZ62" s="78"/>
      <c r="IWA62" s="78"/>
      <c r="IWB62" s="78"/>
      <c r="IWC62" s="78"/>
      <c r="IWD62" s="78"/>
      <c r="IWE62" s="78"/>
      <c r="IWF62" s="78"/>
      <c r="IWG62" s="78"/>
      <c r="IWH62" s="78"/>
      <c r="IWI62" s="78"/>
      <c r="IWJ62" s="78"/>
      <c r="IWK62" s="78"/>
      <c r="IWL62" s="78"/>
      <c r="IWM62" s="78"/>
      <c r="IWN62" s="78"/>
      <c r="IWO62" s="78"/>
      <c r="IWP62" s="78"/>
      <c r="IWQ62" s="78"/>
      <c r="IWR62" s="78"/>
      <c r="IWS62" s="78"/>
      <c r="IWT62" s="78"/>
      <c r="IWU62" s="78"/>
      <c r="IWV62" s="78"/>
      <c r="IWW62" s="78"/>
      <c r="IWX62" s="78"/>
      <c r="IWY62" s="78"/>
      <c r="IWZ62" s="78"/>
      <c r="IXA62" s="78"/>
      <c r="IXB62" s="78"/>
      <c r="IXC62" s="78"/>
      <c r="IXD62" s="78"/>
      <c r="IXE62" s="78"/>
      <c r="IXF62" s="78"/>
      <c r="IXG62" s="78"/>
      <c r="IXH62" s="78"/>
      <c r="IXI62" s="78"/>
      <c r="IXJ62" s="78"/>
      <c r="IXK62" s="78"/>
      <c r="IXL62" s="78"/>
      <c r="IXM62" s="78"/>
      <c r="IXN62" s="78"/>
      <c r="IXO62" s="78"/>
      <c r="IXP62" s="78"/>
      <c r="IXQ62" s="78"/>
      <c r="IXR62" s="78"/>
      <c r="IXS62" s="78"/>
      <c r="IXT62" s="78"/>
      <c r="IXU62" s="78"/>
      <c r="IXV62" s="78"/>
      <c r="IXW62" s="78"/>
      <c r="IXX62" s="78"/>
      <c r="IXY62" s="78"/>
      <c r="IXZ62" s="78"/>
      <c r="IYA62" s="78"/>
      <c r="IYB62" s="78"/>
      <c r="IYC62" s="78"/>
      <c r="IYD62" s="78"/>
      <c r="IYE62" s="78"/>
      <c r="IYF62" s="78"/>
      <c r="IYG62" s="78"/>
      <c r="IYH62" s="78"/>
      <c r="IYI62" s="78"/>
      <c r="IYJ62" s="78"/>
      <c r="IYK62" s="78"/>
      <c r="IYL62" s="78"/>
      <c r="IYM62" s="78"/>
      <c r="IYN62" s="78"/>
      <c r="IYO62" s="78"/>
      <c r="IYP62" s="78"/>
      <c r="IYQ62" s="78"/>
      <c r="IYR62" s="78"/>
      <c r="IYS62" s="78"/>
      <c r="IYT62" s="78"/>
      <c r="IYU62" s="78"/>
      <c r="IYV62" s="78"/>
      <c r="IYW62" s="78"/>
      <c r="IYX62" s="78"/>
      <c r="IYY62" s="78"/>
      <c r="IYZ62" s="78"/>
      <c r="IZA62" s="78"/>
      <c r="IZB62" s="78"/>
      <c r="IZC62" s="78"/>
      <c r="IZD62" s="78"/>
      <c r="IZE62" s="78"/>
      <c r="IZF62" s="78"/>
      <c r="IZG62" s="78"/>
      <c r="IZH62" s="78"/>
      <c r="IZI62" s="78"/>
      <c r="IZJ62" s="78"/>
      <c r="IZK62" s="78"/>
      <c r="IZL62" s="78"/>
      <c r="IZM62" s="78"/>
      <c r="IZN62" s="78"/>
      <c r="IZO62" s="78"/>
      <c r="IZP62" s="78"/>
      <c r="IZQ62" s="78"/>
      <c r="IZR62" s="78"/>
      <c r="IZS62" s="78"/>
      <c r="IZT62" s="78"/>
      <c r="IZU62" s="78"/>
      <c r="IZV62" s="78"/>
      <c r="IZW62" s="78"/>
      <c r="IZX62" s="78"/>
      <c r="IZY62" s="78"/>
      <c r="IZZ62" s="78"/>
      <c r="JAA62" s="78"/>
      <c r="JAB62" s="78"/>
      <c r="JAC62" s="78"/>
      <c r="JAD62" s="78"/>
      <c r="JAE62" s="78"/>
      <c r="JAF62" s="78"/>
      <c r="JAG62" s="78"/>
      <c r="JAH62" s="78"/>
      <c r="JAI62" s="78"/>
      <c r="JAJ62" s="78"/>
      <c r="JAK62" s="78"/>
      <c r="JAL62" s="78"/>
      <c r="JAM62" s="78"/>
      <c r="JAN62" s="78"/>
      <c r="JAO62" s="78"/>
      <c r="JAP62" s="78"/>
      <c r="JAQ62" s="78"/>
      <c r="JAR62" s="78"/>
      <c r="JAS62" s="78"/>
      <c r="JAT62" s="78"/>
      <c r="JAU62" s="78"/>
      <c r="JAV62" s="78"/>
      <c r="JAW62" s="78"/>
      <c r="JAX62" s="78"/>
      <c r="JAY62" s="78"/>
      <c r="JAZ62" s="78"/>
      <c r="JBA62" s="78"/>
      <c r="JBB62" s="78"/>
      <c r="JBC62" s="78"/>
      <c r="JBD62" s="78"/>
      <c r="JBE62" s="78"/>
      <c r="JBF62" s="78"/>
      <c r="JBG62" s="78"/>
      <c r="JBH62" s="78"/>
      <c r="JBI62" s="78"/>
      <c r="JBJ62" s="78"/>
      <c r="JBK62" s="78"/>
      <c r="JBL62" s="78"/>
      <c r="JBM62" s="78"/>
      <c r="JBN62" s="78"/>
      <c r="JBO62" s="78"/>
      <c r="JBP62" s="78"/>
      <c r="JBQ62" s="78"/>
      <c r="JBR62" s="78"/>
      <c r="JBS62" s="78"/>
      <c r="JBT62" s="78"/>
      <c r="JBU62" s="78"/>
      <c r="JBV62" s="78"/>
      <c r="JBW62" s="78"/>
      <c r="JBX62" s="78"/>
      <c r="JBY62" s="78"/>
      <c r="JBZ62" s="78"/>
      <c r="JCA62" s="78"/>
      <c r="JCB62" s="78"/>
      <c r="JCC62" s="78"/>
      <c r="JCD62" s="78"/>
      <c r="JCE62" s="78"/>
      <c r="JCF62" s="78"/>
      <c r="JCG62" s="78"/>
      <c r="JCH62" s="78"/>
      <c r="JCI62" s="78"/>
      <c r="JCJ62" s="78"/>
      <c r="JCK62" s="78"/>
      <c r="JCL62" s="78"/>
      <c r="JCM62" s="78"/>
      <c r="JCN62" s="78"/>
      <c r="JCO62" s="78"/>
      <c r="JCP62" s="78"/>
      <c r="JCQ62" s="78"/>
      <c r="JCR62" s="78"/>
      <c r="JCS62" s="78"/>
      <c r="JCT62" s="78"/>
      <c r="JCU62" s="78"/>
      <c r="JCV62" s="78"/>
      <c r="JCW62" s="78"/>
      <c r="JCX62" s="78"/>
      <c r="JCY62" s="78"/>
      <c r="JCZ62" s="78"/>
      <c r="JDA62" s="78"/>
      <c r="JDB62" s="78"/>
      <c r="JDC62" s="78"/>
      <c r="JDD62" s="78"/>
      <c r="JDE62" s="78"/>
      <c r="JDF62" s="78"/>
      <c r="JDG62" s="78"/>
      <c r="JDH62" s="78"/>
      <c r="JDI62" s="78"/>
      <c r="JDJ62" s="78"/>
      <c r="JDK62" s="78"/>
      <c r="JDL62" s="78"/>
      <c r="JDM62" s="78"/>
      <c r="JDN62" s="78"/>
      <c r="JDO62" s="78"/>
      <c r="JDP62" s="78"/>
      <c r="JDQ62" s="78"/>
      <c r="JDR62" s="78"/>
      <c r="JDS62" s="78"/>
      <c r="JDT62" s="78"/>
      <c r="JDU62" s="78"/>
      <c r="JDV62" s="78"/>
      <c r="JDW62" s="78"/>
      <c r="JDX62" s="78"/>
      <c r="JDY62" s="78"/>
      <c r="JDZ62" s="78"/>
      <c r="JEA62" s="78"/>
      <c r="JEB62" s="78"/>
      <c r="JEC62" s="78"/>
      <c r="JED62" s="78"/>
      <c r="JEE62" s="78"/>
      <c r="JEF62" s="78"/>
      <c r="JEG62" s="78"/>
      <c r="JEH62" s="78"/>
      <c r="JEI62" s="78"/>
      <c r="JEJ62" s="78"/>
      <c r="JEK62" s="78"/>
      <c r="JEL62" s="78"/>
      <c r="JEM62" s="78"/>
      <c r="JEN62" s="78"/>
      <c r="JEO62" s="78"/>
      <c r="JEP62" s="78"/>
      <c r="JEQ62" s="78"/>
      <c r="JER62" s="78"/>
      <c r="JES62" s="78"/>
      <c r="JET62" s="78"/>
      <c r="JEU62" s="78"/>
      <c r="JEV62" s="78"/>
      <c r="JEW62" s="78"/>
      <c r="JEX62" s="78"/>
      <c r="JEY62" s="78"/>
      <c r="JEZ62" s="78"/>
      <c r="JFA62" s="78"/>
      <c r="JFB62" s="78"/>
      <c r="JFC62" s="78"/>
      <c r="JFD62" s="78"/>
      <c r="JFE62" s="78"/>
      <c r="JFF62" s="78"/>
      <c r="JFG62" s="78"/>
      <c r="JFH62" s="78"/>
      <c r="JFI62" s="78"/>
      <c r="JFJ62" s="78"/>
      <c r="JFK62" s="78"/>
      <c r="JFL62" s="78"/>
      <c r="JFM62" s="78"/>
      <c r="JFN62" s="78"/>
      <c r="JFO62" s="78"/>
      <c r="JFP62" s="78"/>
      <c r="JFQ62" s="78"/>
      <c r="JFR62" s="78"/>
      <c r="JFS62" s="78"/>
      <c r="JFT62" s="78"/>
      <c r="JFU62" s="78"/>
      <c r="JFV62" s="78"/>
      <c r="JFW62" s="78"/>
      <c r="JFX62" s="78"/>
      <c r="JFY62" s="78"/>
      <c r="JFZ62" s="78"/>
      <c r="JGA62" s="78"/>
      <c r="JGB62" s="78"/>
      <c r="JGC62" s="78"/>
      <c r="JGD62" s="78"/>
      <c r="JGE62" s="78"/>
      <c r="JGF62" s="78"/>
      <c r="JGG62" s="78"/>
      <c r="JGH62" s="78"/>
      <c r="JGI62" s="78"/>
      <c r="JGJ62" s="78"/>
      <c r="JGK62" s="78"/>
      <c r="JGL62" s="78"/>
      <c r="JGM62" s="78"/>
      <c r="JGN62" s="78"/>
      <c r="JGO62" s="78"/>
      <c r="JGP62" s="78"/>
      <c r="JGQ62" s="78"/>
      <c r="JGR62" s="78"/>
      <c r="JGS62" s="78"/>
      <c r="JGT62" s="78"/>
      <c r="JGU62" s="78"/>
      <c r="JGV62" s="78"/>
      <c r="JGW62" s="78"/>
      <c r="JGX62" s="78"/>
      <c r="JGY62" s="78"/>
      <c r="JGZ62" s="78"/>
      <c r="JHA62" s="78"/>
      <c r="JHB62" s="78"/>
      <c r="JHC62" s="78"/>
      <c r="JHD62" s="78"/>
      <c r="JHE62" s="78"/>
      <c r="JHF62" s="78"/>
      <c r="JHG62" s="78"/>
      <c r="JHH62" s="78"/>
      <c r="JHI62" s="78"/>
      <c r="JHJ62" s="78"/>
      <c r="JHK62" s="78"/>
      <c r="JHL62" s="78"/>
      <c r="JHM62" s="78"/>
      <c r="JHN62" s="78"/>
      <c r="JHO62" s="78"/>
      <c r="JHP62" s="78"/>
      <c r="JHQ62" s="78"/>
      <c r="JHR62" s="78"/>
      <c r="JHS62" s="78"/>
      <c r="JHT62" s="78"/>
      <c r="JHU62" s="78"/>
      <c r="JHV62" s="78"/>
      <c r="JHW62" s="78"/>
      <c r="JHX62" s="78"/>
      <c r="JHY62" s="78"/>
      <c r="JHZ62" s="78"/>
      <c r="JIA62" s="78"/>
      <c r="JIB62" s="78"/>
      <c r="JIC62" s="78"/>
      <c r="JID62" s="78"/>
      <c r="JIE62" s="78"/>
      <c r="JIF62" s="78"/>
      <c r="JIG62" s="78"/>
      <c r="JIH62" s="78"/>
      <c r="JII62" s="78"/>
      <c r="JIJ62" s="78"/>
      <c r="JIK62" s="78"/>
      <c r="JIL62" s="78"/>
      <c r="JIM62" s="78"/>
      <c r="JIN62" s="78"/>
      <c r="JIO62" s="78"/>
      <c r="JIP62" s="78"/>
      <c r="JIQ62" s="78"/>
      <c r="JIR62" s="78"/>
      <c r="JIS62" s="78"/>
      <c r="JIT62" s="78"/>
      <c r="JIU62" s="78"/>
      <c r="JIV62" s="78"/>
      <c r="JIW62" s="78"/>
      <c r="JIX62" s="78"/>
      <c r="JIY62" s="78"/>
      <c r="JIZ62" s="78"/>
      <c r="JJA62" s="78"/>
      <c r="JJB62" s="78"/>
      <c r="JJC62" s="78"/>
      <c r="JJD62" s="78"/>
      <c r="JJE62" s="78"/>
      <c r="JJF62" s="78"/>
      <c r="JJG62" s="78"/>
      <c r="JJH62" s="78"/>
      <c r="JJI62" s="78"/>
      <c r="JJJ62" s="78"/>
      <c r="JJK62" s="78"/>
      <c r="JJL62" s="78"/>
      <c r="JJM62" s="78"/>
      <c r="JJN62" s="78"/>
      <c r="JJO62" s="78"/>
      <c r="JJP62" s="78"/>
      <c r="JJQ62" s="78"/>
      <c r="JJR62" s="78"/>
      <c r="JJS62" s="78"/>
      <c r="JJT62" s="78"/>
      <c r="JJU62" s="78"/>
      <c r="JJV62" s="78"/>
      <c r="JJW62" s="78"/>
      <c r="JJX62" s="78"/>
      <c r="JJY62" s="78"/>
      <c r="JJZ62" s="78"/>
      <c r="JKA62" s="78"/>
      <c r="JKB62" s="78"/>
      <c r="JKC62" s="78"/>
      <c r="JKD62" s="78"/>
      <c r="JKE62" s="78"/>
      <c r="JKF62" s="78"/>
      <c r="JKG62" s="78"/>
      <c r="JKH62" s="78"/>
      <c r="JKI62" s="78"/>
      <c r="JKJ62" s="78"/>
      <c r="JKK62" s="78"/>
      <c r="JKL62" s="78"/>
      <c r="JKM62" s="78"/>
      <c r="JKN62" s="78"/>
      <c r="JKO62" s="78"/>
      <c r="JKP62" s="78"/>
      <c r="JKQ62" s="78"/>
      <c r="JKR62" s="78"/>
      <c r="JKS62" s="78"/>
      <c r="JKT62" s="78"/>
      <c r="JKU62" s="78"/>
      <c r="JKV62" s="78"/>
      <c r="JKW62" s="78"/>
      <c r="JKX62" s="78"/>
      <c r="JKY62" s="78"/>
      <c r="JKZ62" s="78"/>
      <c r="JLA62" s="78"/>
      <c r="JLB62" s="78"/>
      <c r="JLC62" s="78"/>
      <c r="JLD62" s="78"/>
      <c r="JLE62" s="78"/>
      <c r="JLF62" s="78"/>
      <c r="JLG62" s="78"/>
      <c r="JLH62" s="78"/>
      <c r="JLI62" s="78"/>
      <c r="JLJ62" s="78"/>
      <c r="JLK62" s="78"/>
      <c r="JLL62" s="78"/>
      <c r="JLM62" s="78"/>
      <c r="JLN62" s="78"/>
      <c r="JLO62" s="78"/>
      <c r="JLP62" s="78"/>
      <c r="JLQ62" s="78"/>
      <c r="JLR62" s="78"/>
      <c r="JLS62" s="78"/>
      <c r="JLT62" s="78"/>
      <c r="JLU62" s="78"/>
      <c r="JLV62" s="78"/>
      <c r="JLW62" s="78"/>
      <c r="JLX62" s="78"/>
      <c r="JLY62" s="78"/>
      <c r="JLZ62" s="78"/>
      <c r="JMA62" s="78"/>
      <c r="JMB62" s="78"/>
      <c r="JMC62" s="78"/>
      <c r="JMD62" s="78"/>
      <c r="JME62" s="78"/>
      <c r="JMF62" s="78"/>
      <c r="JMG62" s="78"/>
      <c r="JMH62" s="78"/>
      <c r="JMI62" s="78"/>
      <c r="JMJ62" s="78"/>
      <c r="JMK62" s="78"/>
      <c r="JML62" s="78"/>
      <c r="JMM62" s="78"/>
      <c r="JMN62" s="78"/>
      <c r="JMO62" s="78"/>
      <c r="JMP62" s="78"/>
      <c r="JMQ62" s="78"/>
      <c r="JMR62" s="78"/>
      <c r="JMS62" s="78"/>
      <c r="JMT62" s="78"/>
      <c r="JMU62" s="78"/>
      <c r="JMV62" s="78"/>
      <c r="JMW62" s="78"/>
      <c r="JMX62" s="78"/>
      <c r="JMY62" s="78"/>
      <c r="JMZ62" s="78"/>
      <c r="JNA62" s="78"/>
      <c r="JNB62" s="78"/>
      <c r="JNC62" s="78"/>
      <c r="JND62" s="78"/>
      <c r="JNE62" s="78"/>
      <c r="JNF62" s="78"/>
      <c r="JNG62" s="78"/>
      <c r="JNH62" s="78"/>
      <c r="JNI62" s="78"/>
      <c r="JNJ62" s="78"/>
      <c r="JNK62" s="78"/>
      <c r="JNL62" s="78"/>
      <c r="JNM62" s="78"/>
      <c r="JNN62" s="78"/>
      <c r="JNO62" s="78"/>
      <c r="JNP62" s="78"/>
      <c r="JNQ62" s="78"/>
      <c r="JNR62" s="78"/>
      <c r="JNS62" s="78"/>
      <c r="JNT62" s="78"/>
      <c r="JNU62" s="78"/>
      <c r="JNV62" s="78"/>
      <c r="JNW62" s="78"/>
      <c r="JNX62" s="78"/>
      <c r="JNY62" s="78"/>
      <c r="JNZ62" s="78"/>
      <c r="JOA62" s="78"/>
      <c r="JOB62" s="78"/>
      <c r="JOC62" s="78"/>
      <c r="JOD62" s="78"/>
      <c r="JOE62" s="78"/>
      <c r="JOF62" s="78"/>
      <c r="JOG62" s="78"/>
      <c r="JOH62" s="78"/>
      <c r="JOI62" s="78"/>
      <c r="JOJ62" s="78"/>
      <c r="JOK62" s="78"/>
      <c r="JOL62" s="78"/>
      <c r="JOM62" s="78"/>
      <c r="JON62" s="78"/>
      <c r="JOO62" s="78"/>
      <c r="JOP62" s="78"/>
      <c r="JOQ62" s="78"/>
      <c r="JOR62" s="78"/>
      <c r="JOS62" s="78"/>
      <c r="JOT62" s="78"/>
      <c r="JOU62" s="78"/>
      <c r="JOV62" s="78"/>
      <c r="JOW62" s="78"/>
      <c r="JOX62" s="78"/>
      <c r="JOY62" s="78"/>
      <c r="JOZ62" s="78"/>
      <c r="JPA62" s="78"/>
      <c r="JPB62" s="78"/>
      <c r="JPC62" s="78"/>
      <c r="JPD62" s="78"/>
      <c r="JPE62" s="78"/>
      <c r="JPF62" s="78"/>
      <c r="JPG62" s="78"/>
      <c r="JPH62" s="78"/>
      <c r="JPI62" s="78"/>
      <c r="JPJ62" s="78"/>
      <c r="JPK62" s="78"/>
      <c r="JPL62" s="78"/>
      <c r="JPM62" s="78"/>
      <c r="JPN62" s="78"/>
      <c r="JPO62" s="78"/>
      <c r="JPP62" s="78"/>
      <c r="JPQ62" s="78"/>
      <c r="JPR62" s="78"/>
      <c r="JPS62" s="78"/>
      <c r="JPT62" s="78"/>
      <c r="JPU62" s="78"/>
      <c r="JPV62" s="78"/>
      <c r="JPW62" s="78"/>
      <c r="JPX62" s="78"/>
      <c r="JPY62" s="78"/>
      <c r="JPZ62" s="78"/>
      <c r="JQA62" s="78"/>
      <c r="JQB62" s="78"/>
      <c r="JQC62" s="78"/>
      <c r="JQD62" s="78"/>
      <c r="JQE62" s="78"/>
      <c r="JQF62" s="78"/>
      <c r="JQG62" s="78"/>
      <c r="JQH62" s="78"/>
      <c r="JQI62" s="78"/>
      <c r="JQJ62" s="78"/>
      <c r="JQK62" s="78"/>
      <c r="JQL62" s="78"/>
      <c r="JQM62" s="78"/>
      <c r="JQN62" s="78"/>
      <c r="JQO62" s="78"/>
      <c r="JQP62" s="78"/>
      <c r="JQQ62" s="78"/>
      <c r="JQR62" s="78"/>
      <c r="JQS62" s="78"/>
      <c r="JQT62" s="78"/>
      <c r="JQU62" s="78"/>
      <c r="JQV62" s="78"/>
      <c r="JQW62" s="78"/>
      <c r="JQX62" s="78"/>
      <c r="JQY62" s="78"/>
      <c r="JQZ62" s="78"/>
      <c r="JRA62" s="78"/>
      <c r="JRB62" s="78"/>
      <c r="JRC62" s="78"/>
      <c r="JRD62" s="78"/>
      <c r="JRE62" s="78"/>
      <c r="JRF62" s="78"/>
      <c r="JRG62" s="78"/>
      <c r="JRH62" s="78"/>
      <c r="JRI62" s="78"/>
      <c r="JRJ62" s="78"/>
      <c r="JRK62" s="78"/>
      <c r="JRL62" s="78"/>
      <c r="JRM62" s="78"/>
      <c r="JRN62" s="78"/>
      <c r="JRO62" s="78"/>
      <c r="JRP62" s="78"/>
      <c r="JRQ62" s="78"/>
      <c r="JRR62" s="78"/>
      <c r="JRS62" s="78"/>
      <c r="JRT62" s="78"/>
      <c r="JRU62" s="78"/>
      <c r="JRV62" s="78"/>
      <c r="JRW62" s="78"/>
      <c r="JRX62" s="78"/>
      <c r="JRY62" s="78"/>
      <c r="JRZ62" s="78"/>
      <c r="JSA62" s="78"/>
      <c r="JSB62" s="78"/>
      <c r="JSC62" s="78"/>
      <c r="JSD62" s="78"/>
      <c r="JSE62" s="78"/>
      <c r="JSF62" s="78"/>
      <c r="JSG62" s="78"/>
      <c r="JSH62" s="78"/>
      <c r="JSI62" s="78"/>
      <c r="JSJ62" s="78"/>
      <c r="JSK62" s="78"/>
      <c r="JSL62" s="78"/>
      <c r="JSM62" s="78"/>
      <c r="JSN62" s="78"/>
      <c r="JSO62" s="78"/>
      <c r="JSP62" s="78"/>
      <c r="JSQ62" s="78"/>
      <c r="JSR62" s="78"/>
      <c r="JSS62" s="78"/>
      <c r="JST62" s="78"/>
      <c r="JSU62" s="78"/>
      <c r="JSV62" s="78"/>
      <c r="JSW62" s="78"/>
      <c r="JSX62" s="78"/>
      <c r="JSY62" s="78"/>
      <c r="JSZ62" s="78"/>
      <c r="JTA62" s="78"/>
      <c r="JTB62" s="78"/>
      <c r="JTC62" s="78"/>
      <c r="JTD62" s="78"/>
      <c r="JTE62" s="78"/>
      <c r="JTF62" s="78"/>
      <c r="JTG62" s="78"/>
      <c r="JTH62" s="78"/>
      <c r="JTI62" s="78"/>
      <c r="JTJ62" s="78"/>
      <c r="JTK62" s="78"/>
      <c r="JTL62" s="78"/>
      <c r="JTM62" s="78"/>
      <c r="JTN62" s="78"/>
      <c r="JTO62" s="78"/>
      <c r="JTP62" s="78"/>
      <c r="JTQ62" s="78"/>
      <c r="JTR62" s="78"/>
      <c r="JTS62" s="78"/>
      <c r="JTT62" s="78"/>
      <c r="JTU62" s="78"/>
      <c r="JTV62" s="78"/>
      <c r="JTW62" s="78"/>
      <c r="JTX62" s="78"/>
      <c r="JTY62" s="78"/>
      <c r="JTZ62" s="78"/>
      <c r="JUA62" s="78"/>
      <c r="JUB62" s="78"/>
      <c r="JUC62" s="78"/>
      <c r="JUD62" s="78"/>
      <c r="JUE62" s="78"/>
      <c r="JUF62" s="78"/>
      <c r="JUG62" s="78"/>
      <c r="JUH62" s="78"/>
      <c r="JUI62" s="78"/>
      <c r="JUJ62" s="78"/>
      <c r="JUK62" s="78"/>
      <c r="JUL62" s="78"/>
      <c r="JUM62" s="78"/>
      <c r="JUN62" s="78"/>
      <c r="JUO62" s="78"/>
      <c r="JUP62" s="78"/>
      <c r="JUQ62" s="78"/>
      <c r="JUR62" s="78"/>
      <c r="JUS62" s="78"/>
      <c r="JUT62" s="78"/>
      <c r="JUU62" s="78"/>
      <c r="JUV62" s="78"/>
      <c r="JUW62" s="78"/>
      <c r="JUX62" s="78"/>
      <c r="JUY62" s="78"/>
      <c r="JUZ62" s="78"/>
      <c r="JVA62" s="78"/>
      <c r="JVB62" s="78"/>
      <c r="JVC62" s="78"/>
      <c r="JVD62" s="78"/>
      <c r="JVE62" s="78"/>
      <c r="JVF62" s="78"/>
      <c r="JVG62" s="78"/>
      <c r="JVH62" s="78"/>
      <c r="JVI62" s="78"/>
      <c r="JVJ62" s="78"/>
      <c r="JVK62" s="78"/>
      <c r="JVL62" s="78"/>
      <c r="JVM62" s="78"/>
      <c r="JVN62" s="78"/>
      <c r="JVO62" s="78"/>
      <c r="JVP62" s="78"/>
      <c r="JVQ62" s="78"/>
      <c r="JVR62" s="78"/>
      <c r="JVS62" s="78"/>
      <c r="JVT62" s="78"/>
      <c r="JVU62" s="78"/>
      <c r="JVV62" s="78"/>
      <c r="JVW62" s="78"/>
      <c r="JVX62" s="78"/>
      <c r="JVY62" s="78"/>
      <c r="JVZ62" s="78"/>
      <c r="JWA62" s="78"/>
      <c r="JWB62" s="78"/>
      <c r="JWC62" s="78"/>
      <c r="JWD62" s="78"/>
      <c r="JWE62" s="78"/>
      <c r="JWF62" s="78"/>
      <c r="JWG62" s="78"/>
      <c r="JWH62" s="78"/>
      <c r="JWI62" s="78"/>
      <c r="JWJ62" s="78"/>
      <c r="JWK62" s="78"/>
      <c r="JWL62" s="78"/>
      <c r="JWM62" s="78"/>
      <c r="JWN62" s="78"/>
      <c r="JWO62" s="78"/>
      <c r="JWP62" s="78"/>
      <c r="JWQ62" s="78"/>
      <c r="JWR62" s="78"/>
      <c r="JWS62" s="78"/>
      <c r="JWT62" s="78"/>
      <c r="JWU62" s="78"/>
      <c r="JWV62" s="78"/>
      <c r="JWW62" s="78"/>
      <c r="JWX62" s="78"/>
      <c r="JWY62" s="78"/>
      <c r="JWZ62" s="78"/>
      <c r="JXA62" s="78"/>
      <c r="JXB62" s="78"/>
      <c r="JXC62" s="78"/>
      <c r="JXD62" s="78"/>
      <c r="JXE62" s="78"/>
      <c r="JXF62" s="78"/>
      <c r="JXG62" s="78"/>
      <c r="JXH62" s="78"/>
      <c r="JXI62" s="78"/>
      <c r="JXJ62" s="78"/>
      <c r="JXK62" s="78"/>
      <c r="JXL62" s="78"/>
      <c r="JXM62" s="78"/>
      <c r="JXN62" s="78"/>
      <c r="JXO62" s="78"/>
      <c r="JXP62" s="78"/>
      <c r="JXQ62" s="78"/>
      <c r="JXR62" s="78"/>
      <c r="JXS62" s="78"/>
      <c r="JXT62" s="78"/>
      <c r="JXU62" s="78"/>
      <c r="JXV62" s="78"/>
      <c r="JXW62" s="78"/>
      <c r="JXX62" s="78"/>
      <c r="JXY62" s="78"/>
      <c r="JXZ62" s="78"/>
      <c r="JYA62" s="78"/>
      <c r="JYB62" s="78"/>
      <c r="JYC62" s="78"/>
      <c r="JYD62" s="78"/>
      <c r="JYE62" s="78"/>
      <c r="JYF62" s="78"/>
      <c r="JYG62" s="78"/>
      <c r="JYH62" s="78"/>
      <c r="JYI62" s="78"/>
      <c r="JYJ62" s="78"/>
      <c r="JYK62" s="78"/>
      <c r="JYL62" s="78"/>
      <c r="JYM62" s="78"/>
      <c r="JYN62" s="78"/>
      <c r="JYO62" s="78"/>
      <c r="JYP62" s="78"/>
      <c r="JYQ62" s="78"/>
      <c r="JYR62" s="78"/>
      <c r="JYS62" s="78"/>
      <c r="JYT62" s="78"/>
      <c r="JYU62" s="78"/>
      <c r="JYV62" s="78"/>
      <c r="JYW62" s="78"/>
      <c r="JYX62" s="78"/>
      <c r="JYY62" s="78"/>
      <c r="JYZ62" s="78"/>
      <c r="JZA62" s="78"/>
      <c r="JZB62" s="78"/>
      <c r="JZC62" s="78"/>
      <c r="JZD62" s="78"/>
      <c r="JZE62" s="78"/>
      <c r="JZF62" s="78"/>
      <c r="JZG62" s="78"/>
      <c r="JZH62" s="78"/>
      <c r="JZI62" s="78"/>
      <c r="JZJ62" s="78"/>
      <c r="JZK62" s="78"/>
      <c r="JZL62" s="78"/>
      <c r="JZM62" s="78"/>
      <c r="JZN62" s="78"/>
      <c r="JZO62" s="78"/>
      <c r="JZP62" s="78"/>
      <c r="JZQ62" s="78"/>
      <c r="JZR62" s="78"/>
      <c r="JZS62" s="78"/>
      <c r="JZT62" s="78"/>
      <c r="JZU62" s="78"/>
      <c r="JZV62" s="78"/>
      <c r="JZW62" s="78"/>
      <c r="JZX62" s="78"/>
      <c r="JZY62" s="78"/>
      <c r="JZZ62" s="78"/>
      <c r="KAA62" s="78"/>
      <c r="KAB62" s="78"/>
      <c r="KAC62" s="78"/>
      <c r="KAD62" s="78"/>
      <c r="KAE62" s="78"/>
      <c r="KAF62" s="78"/>
      <c r="KAG62" s="78"/>
      <c r="KAH62" s="78"/>
      <c r="KAI62" s="78"/>
      <c r="KAJ62" s="78"/>
      <c r="KAK62" s="78"/>
      <c r="KAL62" s="78"/>
      <c r="KAM62" s="78"/>
      <c r="KAN62" s="78"/>
      <c r="KAO62" s="78"/>
      <c r="KAP62" s="78"/>
      <c r="KAQ62" s="78"/>
      <c r="KAR62" s="78"/>
      <c r="KAS62" s="78"/>
      <c r="KAT62" s="78"/>
      <c r="KAU62" s="78"/>
      <c r="KAV62" s="78"/>
      <c r="KAW62" s="78"/>
      <c r="KAX62" s="78"/>
      <c r="KAY62" s="78"/>
      <c r="KAZ62" s="78"/>
      <c r="KBA62" s="78"/>
      <c r="KBB62" s="78"/>
      <c r="KBC62" s="78"/>
      <c r="KBD62" s="78"/>
      <c r="KBE62" s="78"/>
      <c r="KBF62" s="78"/>
      <c r="KBG62" s="78"/>
      <c r="KBH62" s="78"/>
      <c r="KBI62" s="78"/>
      <c r="KBJ62" s="78"/>
      <c r="KBK62" s="78"/>
      <c r="KBL62" s="78"/>
      <c r="KBM62" s="78"/>
      <c r="KBN62" s="78"/>
      <c r="KBO62" s="78"/>
      <c r="KBP62" s="78"/>
      <c r="KBQ62" s="78"/>
      <c r="KBR62" s="78"/>
      <c r="KBS62" s="78"/>
      <c r="KBT62" s="78"/>
      <c r="KBU62" s="78"/>
      <c r="KBV62" s="78"/>
      <c r="KBW62" s="78"/>
      <c r="KBX62" s="78"/>
      <c r="KBY62" s="78"/>
      <c r="KBZ62" s="78"/>
      <c r="KCA62" s="78"/>
      <c r="KCB62" s="78"/>
      <c r="KCC62" s="78"/>
      <c r="KCD62" s="78"/>
      <c r="KCE62" s="78"/>
      <c r="KCF62" s="78"/>
      <c r="KCG62" s="78"/>
      <c r="KCH62" s="78"/>
      <c r="KCI62" s="78"/>
      <c r="KCJ62" s="78"/>
      <c r="KCK62" s="78"/>
      <c r="KCL62" s="78"/>
      <c r="KCM62" s="78"/>
      <c r="KCN62" s="78"/>
      <c r="KCO62" s="78"/>
      <c r="KCP62" s="78"/>
      <c r="KCQ62" s="78"/>
      <c r="KCR62" s="78"/>
      <c r="KCS62" s="78"/>
      <c r="KCT62" s="78"/>
      <c r="KCU62" s="78"/>
      <c r="KCV62" s="78"/>
      <c r="KCW62" s="78"/>
      <c r="KCX62" s="78"/>
      <c r="KCY62" s="78"/>
      <c r="KCZ62" s="78"/>
      <c r="KDA62" s="78"/>
      <c r="KDB62" s="78"/>
      <c r="KDC62" s="78"/>
      <c r="KDD62" s="78"/>
      <c r="KDE62" s="78"/>
      <c r="KDF62" s="78"/>
      <c r="KDG62" s="78"/>
      <c r="KDH62" s="78"/>
      <c r="KDI62" s="78"/>
      <c r="KDJ62" s="78"/>
      <c r="KDK62" s="78"/>
      <c r="KDL62" s="78"/>
      <c r="KDM62" s="78"/>
      <c r="KDN62" s="78"/>
      <c r="KDO62" s="78"/>
      <c r="KDP62" s="78"/>
      <c r="KDQ62" s="78"/>
      <c r="KDR62" s="78"/>
      <c r="KDS62" s="78"/>
      <c r="KDT62" s="78"/>
      <c r="KDU62" s="78"/>
      <c r="KDV62" s="78"/>
      <c r="KDW62" s="78"/>
      <c r="KDX62" s="78"/>
      <c r="KDY62" s="78"/>
      <c r="KDZ62" s="78"/>
      <c r="KEA62" s="78"/>
      <c r="KEB62" s="78"/>
      <c r="KEC62" s="78"/>
      <c r="KED62" s="78"/>
      <c r="KEE62" s="78"/>
      <c r="KEF62" s="78"/>
      <c r="KEG62" s="78"/>
      <c r="KEH62" s="78"/>
      <c r="KEI62" s="78"/>
      <c r="KEJ62" s="78"/>
      <c r="KEK62" s="78"/>
      <c r="KEL62" s="78"/>
      <c r="KEM62" s="78"/>
      <c r="KEN62" s="78"/>
      <c r="KEO62" s="78"/>
      <c r="KEP62" s="78"/>
      <c r="KEQ62" s="78"/>
      <c r="KER62" s="78"/>
      <c r="KES62" s="78"/>
      <c r="KET62" s="78"/>
      <c r="KEU62" s="78"/>
      <c r="KEV62" s="78"/>
      <c r="KEW62" s="78"/>
      <c r="KEX62" s="78"/>
      <c r="KEY62" s="78"/>
      <c r="KEZ62" s="78"/>
      <c r="KFA62" s="78"/>
      <c r="KFB62" s="78"/>
      <c r="KFC62" s="78"/>
      <c r="KFD62" s="78"/>
      <c r="KFE62" s="78"/>
      <c r="KFF62" s="78"/>
      <c r="KFG62" s="78"/>
      <c r="KFH62" s="78"/>
      <c r="KFI62" s="78"/>
      <c r="KFJ62" s="78"/>
      <c r="KFK62" s="78"/>
      <c r="KFL62" s="78"/>
      <c r="KFM62" s="78"/>
      <c r="KFN62" s="78"/>
      <c r="KFO62" s="78"/>
      <c r="KFP62" s="78"/>
      <c r="KFQ62" s="78"/>
      <c r="KFR62" s="78"/>
      <c r="KFS62" s="78"/>
      <c r="KFT62" s="78"/>
      <c r="KFU62" s="78"/>
      <c r="KFV62" s="78"/>
      <c r="KFW62" s="78"/>
      <c r="KFX62" s="78"/>
      <c r="KFY62" s="78"/>
      <c r="KFZ62" s="78"/>
      <c r="KGA62" s="78"/>
      <c r="KGB62" s="78"/>
      <c r="KGC62" s="78"/>
      <c r="KGD62" s="78"/>
      <c r="KGE62" s="78"/>
      <c r="KGF62" s="78"/>
      <c r="KGG62" s="78"/>
      <c r="KGH62" s="78"/>
      <c r="KGI62" s="78"/>
      <c r="KGJ62" s="78"/>
      <c r="KGK62" s="78"/>
      <c r="KGL62" s="78"/>
      <c r="KGM62" s="78"/>
      <c r="KGN62" s="78"/>
      <c r="KGO62" s="78"/>
      <c r="KGP62" s="78"/>
      <c r="KGQ62" s="78"/>
      <c r="KGR62" s="78"/>
      <c r="KGS62" s="78"/>
      <c r="KGT62" s="78"/>
      <c r="KGU62" s="78"/>
      <c r="KGV62" s="78"/>
      <c r="KGW62" s="78"/>
      <c r="KGX62" s="78"/>
      <c r="KGY62" s="78"/>
      <c r="KGZ62" s="78"/>
      <c r="KHA62" s="78"/>
      <c r="KHB62" s="78"/>
      <c r="KHC62" s="78"/>
      <c r="KHD62" s="78"/>
      <c r="KHE62" s="78"/>
      <c r="KHF62" s="78"/>
      <c r="KHG62" s="78"/>
      <c r="KHH62" s="78"/>
      <c r="KHI62" s="78"/>
      <c r="KHJ62" s="78"/>
      <c r="KHK62" s="78"/>
      <c r="KHL62" s="78"/>
      <c r="KHM62" s="78"/>
      <c r="KHN62" s="78"/>
      <c r="KHO62" s="78"/>
      <c r="KHP62" s="78"/>
      <c r="KHQ62" s="78"/>
      <c r="KHR62" s="78"/>
      <c r="KHS62" s="78"/>
      <c r="KHT62" s="78"/>
      <c r="KHU62" s="78"/>
      <c r="KHV62" s="78"/>
      <c r="KHW62" s="78"/>
      <c r="KHX62" s="78"/>
      <c r="KHY62" s="78"/>
      <c r="KHZ62" s="78"/>
      <c r="KIA62" s="78"/>
      <c r="KIB62" s="78"/>
      <c r="KIC62" s="78"/>
      <c r="KID62" s="78"/>
      <c r="KIE62" s="78"/>
      <c r="KIF62" s="78"/>
      <c r="KIG62" s="78"/>
      <c r="KIH62" s="78"/>
      <c r="KII62" s="78"/>
      <c r="KIJ62" s="78"/>
      <c r="KIK62" s="78"/>
      <c r="KIL62" s="78"/>
      <c r="KIM62" s="78"/>
      <c r="KIN62" s="78"/>
      <c r="KIO62" s="78"/>
      <c r="KIP62" s="78"/>
      <c r="KIQ62" s="78"/>
      <c r="KIR62" s="78"/>
      <c r="KIS62" s="78"/>
      <c r="KIT62" s="78"/>
      <c r="KIU62" s="78"/>
      <c r="KIV62" s="78"/>
      <c r="KIW62" s="78"/>
      <c r="KIX62" s="78"/>
      <c r="KIY62" s="78"/>
      <c r="KIZ62" s="78"/>
      <c r="KJA62" s="78"/>
      <c r="KJB62" s="78"/>
      <c r="KJC62" s="78"/>
      <c r="KJD62" s="78"/>
      <c r="KJE62" s="78"/>
      <c r="KJF62" s="78"/>
      <c r="KJG62" s="78"/>
      <c r="KJH62" s="78"/>
      <c r="KJI62" s="78"/>
      <c r="KJJ62" s="78"/>
      <c r="KJK62" s="78"/>
      <c r="KJL62" s="78"/>
      <c r="KJM62" s="78"/>
      <c r="KJN62" s="78"/>
      <c r="KJO62" s="78"/>
      <c r="KJP62" s="78"/>
      <c r="KJQ62" s="78"/>
      <c r="KJR62" s="78"/>
      <c r="KJS62" s="78"/>
      <c r="KJT62" s="78"/>
      <c r="KJU62" s="78"/>
      <c r="KJV62" s="78"/>
      <c r="KJW62" s="78"/>
      <c r="KJX62" s="78"/>
      <c r="KJY62" s="78"/>
      <c r="KJZ62" s="78"/>
      <c r="KKA62" s="78"/>
      <c r="KKB62" s="78"/>
      <c r="KKC62" s="78"/>
      <c r="KKD62" s="78"/>
      <c r="KKE62" s="78"/>
      <c r="KKF62" s="78"/>
      <c r="KKG62" s="78"/>
      <c r="KKH62" s="78"/>
      <c r="KKI62" s="78"/>
      <c r="KKJ62" s="78"/>
      <c r="KKK62" s="78"/>
      <c r="KKL62" s="78"/>
      <c r="KKM62" s="78"/>
      <c r="KKN62" s="78"/>
      <c r="KKO62" s="78"/>
      <c r="KKP62" s="78"/>
      <c r="KKQ62" s="78"/>
      <c r="KKR62" s="78"/>
      <c r="KKS62" s="78"/>
      <c r="KKT62" s="78"/>
      <c r="KKU62" s="78"/>
      <c r="KKV62" s="78"/>
      <c r="KKW62" s="78"/>
      <c r="KKX62" s="78"/>
      <c r="KKY62" s="78"/>
      <c r="KKZ62" s="78"/>
      <c r="KLA62" s="78"/>
      <c r="KLB62" s="78"/>
      <c r="KLC62" s="78"/>
      <c r="KLD62" s="78"/>
      <c r="KLE62" s="78"/>
      <c r="KLF62" s="78"/>
      <c r="KLG62" s="78"/>
      <c r="KLH62" s="78"/>
      <c r="KLI62" s="78"/>
      <c r="KLJ62" s="78"/>
      <c r="KLK62" s="78"/>
      <c r="KLL62" s="78"/>
      <c r="KLM62" s="78"/>
      <c r="KLN62" s="78"/>
      <c r="KLO62" s="78"/>
      <c r="KLP62" s="78"/>
      <c r="KLQ62" s="78"/>
      <c r="KLR62" s="78"/>
      <c r="KLS62" s="78"/>
      <c r="KLT62" s="78"/>
      <c r="KLU62" s="78"/>
      <c r="KLV62" s="78"/>
      <c r="KLW62" s="78"/>
      <c r="KLX62" s="78"/>
      <c r="KLY62" s="78"/>
      <c r="KLZ62" s="78"/>
      <c r="KMA62" s="78"/>
      <c r="KMB62" s="78"/>
      <c r="KMC62" s="78"/>
      <c r="KMD62" s="78"/>
      <c r="KME62" s="78"/>
      <c r="KMF62" s="78"/>
      <c r="KMG62" s="78"/>
      <c r="KMH62" s="78"/>
      <c r="KMI62" s="78"/>
      <c r="KMJ62" s="78"/>
      <c r="KMK62" s="78"/>
      <c r="KML62" s="78"/>
      <c r="KMM62" s="78"/>
      <c r="KMN62" s="78"/>
      <c r="KMO62" s="78"/>
      <c r="KMP62" s="78"/>
      <c r="KMQ62" s="78"/>
      <c r="KMR62" s="78"/>
      <c r="KMS62" s="78"/>
      <c r="KMT62" s="78"/>
      <c r="KMU62" s="78"/>
      <c r="KMV62" s="78"/>
      <c r="KMW62" s="78"/>
      <c r="KMX62" s="78"/>
      <c r="KMY62" s="78"/>
      <c r="KMZ62" s="78"/>
      <c r="KNA62" s="78"/>
      <c r="KNB62" s="78"/>
      <c r="KNC62" s="78"/>
      <c r="KND62" s="78"/>
      <c r="KNE62" s="78"/>
      <c r="KNF62" s="78"/>
      <c r="KNG62" s="78"/>
      <c r="KNH62" s="78"/>
      <c r="KNI62" s="78"/>
      <c r="KNJ62" s="78"/>
      <c r="KNK62" s="78"/>
      <c r="KNL62" s="78"/>
      <c r="KNM62" s="78"/>
      <c r="KNN62" s="78"/>
      <c r="KNO62" s="78"/>
      <c r="KNP62" s="78"/>
      <c r="KNQ62" s="78"/>
      <c r="KNR62" s="78"/>
      <c r="KNS62" s="78"/>
      <c r="KNT62" s="78"/>
      <c r="KNU62" s="78"/>
      <c r="KNV62" s="78"/>
      <c r="KNW62" s="78"/>
      <c r="KNX62" s="78"/>
      <c r="KNY62" s="78"/>
      <c r="KNZ62" s="78"/>
      <c r="KOA62" s="78"/>
      <c r="KOB62" s="78"/>
      <c r="KOC62" s="78"/>
      <c r="KOD62" s="78"/>
      <c r="KOE62" s="78"/>
      <c r="KOF62" s="78"/>
      <c r="KOG62" s="78"/>
      <c r="KOH62" s="78"/>
      <c r="KOI62" s="78"/>
      <c r="KOJ62" s="78"/>
      <c r="KOK62" s="78"/>
      <c r="KOL62" s="78"/>
      <c r="KOM62" s="78"/>
      <c r="KON62" s="78"/>
      <c r="KOO62" s="78"/>
      <c r="KOP62" s="78"/>
      <c r="KOQ62" s="78"/>
      <c r="KOR62" s="78"/>
      <c r="KOS62" s="78"/>
      <c r="KOT62" s="78"/>
      <c r="KOU62" s="78"/>
      <c r="KOV62" s="78"/>
      <c r="KOW62" s="78"/>
      <c r="KOX62" s="78"/>
      <c r="KOY62" s="78"/>
      <c r="KOZ62" s="78"/>
      <c r="KPA62" s="78"/>
      <c r="KPB62" s="78"/>
      <c r="KPC62" s="78"/>
      <c r="KPD62" s="78"/>
      <c r="KPE62" s="78"/>
      <c r="KPF62" s="78"/>
      <c r="KPG62" s="78"/>
      <c r="KPH62" s="78"/>
      <c r="KPI62" s="78"/>
      <c r="KPJ62" s="78"/>
      <c r="KPK62" s="78"/>
      <c r="KPL62" s="78"/>
      <c r="KPM62" s="78"/>
      <c r="KPN62" s="78"/>
      <c r="KPO62" s="78"/>
      <c r="KPP62" s="78"/>
      <c r="KPQ62" s="78"/>
      <c r="KPR62" s="78"/>
      <c r="KPS62" s="78"/>
      <c r="KPT62" s="78"/>
      <c r="KPU62" s="78"/>
      <c r="KPV62" s="78"/>
      <c r="KPW62" s="78"/>
      <c r="KPX62" s="78"/>
      <c r="KPY62" s="78"/>
      <c r="KPZ62" s="78"/>
      <c r="KQA62" s="78"/>
      <c r="KQB62" s="78"/>
      <c r="KQC62" s="78"/>
      <c r="KQD62" s="78"/>
      <c r="KQE62" s="78"/>
      <c r="KQF62" s="78"/>
      <c r="KQG62" s="78"/>
      <c r="KQH62" s="78"/>
      <c r="KQI62" s="78"/>
      <c r="KQJ62" s="78"/>
      <c r="KQK62" s="78"/>
      <c r="KQL62" s="78"/>
      <c r="KQM62" s="78"/>
      <c r="KQN62" s="78"/>
      <c r="KQO62" s="78"/>
      <c r="KQP62" s="78"/>
      <c r="KQQ62" s="78"/>
      <c r="KQR62" s="78"/>
      <c r="KQS62" s="78"/>
      <c r="KQT62" s="78"/>
      <c r="KQU62" s="78"/>
      <c r="KQV62" s="78"/>
      <c r="KQW62" s="78"/>
      <c r="KQX62" s="78"/>
      <c r="KQY62" s="78"/>
      <c r="KQZ62" s="78"/>
      <c r="KRA62" s="78"/>
      <c r="KRB62" s="78"/>
      <c r="KRC62" s="78"/>
      <c r="KRD62" s="78"/>
      <c r="KRE62" s="78"/>
      <c r="KRF62" s="78"/>
      <c r="KRG62" s="78"/>
      <c r="KRH62" s="78"/>
      <c r="KRI62" s="78"/>
      <c r="KRJ62" s="78"/>
      <c r="KRK62" s="78"/>
      <c r="KRL62" s="78"/>
      <c r="KRM62" s="78"/>
      <c r="KRN62" s="78"/>
      <c r="KRO62" s="78"/>
      <c r="KRP62" s="78"/>
      <c r="KRQ62" s="78"/>
      <c r="KRR62" s="78"/>
      <c r="KRS62" s="78"/>
      <c r="KRT62" s="78"/>
      <c r="KRU62" s="78"/>
      <c r="KRV62" s="78"/>
      <c r="KRW62" s="78"/>
      <c r="KRX62" s="78"/>
      <c r="KRY62" s="78"/>
      <c r="KRZ62" s="78"/>
      <c r="KSA62" s="78"/>
      <c r="KSB62" s="78"/>
      <c r="KSC62" s="78"/>
      <c r="KSD62" s="78"/>
      <c r="KSE62" s="78"/>
      <c r="KSF62" s="78"/>
      <c r="KSG62" s="78"/>
      <c r="KSH62" s="78"/>
      <c r="KSI62" s="78"/>
      <c r="KSJ62" s="78"/>
      <c r="KSK62" s="78"/>
      <c r="KSL62" s="78"/>
      <c r="KSM62" s="78"/>
      <c r="KSN62" s="78"/>
      <c r="KSO62" s="78"/>
      <c r="KSP62" s="78"/>
      <c r="KSQ62" s="78"/>
      <c r="KSR62" s="78"/>
      <c r="KSS62" s="78"/>
      <c r="KST62" s="78"/>
      <c r="KSU62" s="78"/>
      <c r="KSV62" s="78"/>
      <c r="KSW62" s="78"/>
      <c r="KSX62" s="78"/>
      <c r="KSY62" s="78"/>
      <c r="KSZ62" s="78"/>
      <c r="KTA62" s="78"/>
      <c r="KTB62" s="78"/>
      <c r="KTC62" s="78"/>
      <c r="KTD62" s="78"/>
      <c r="KTE62" s="78"/>
      <c r="KTF62" s="78"/>
      <c r="KTG62" s="78"/>
      <c r="KTH62" s="78"/>
      <c r="KTI62" s="78"/>
      <c r="KTJ62" s="78"/>
      <c r="KTK62" s="78"/>
      <c r="KTL62" s="78"/>
      <c r="KTM62" s="78"/>
      <c r="KTN62" s="78"/>
      <c r="KTO62" s="78"/>
      <c r="KTP62" s="78"/>
      <c r="KTQ62" s="78"/>
      <c r="KTR62" s="78"/>
      <c r="KTS62" s="78"/>
      <c r="KTT62" s="78"/>
      <c r="KTU62" s="78"/>
      <c r="KTV62" s="78"/>
      <c r="KTW62" s="78"/>
      <c r="KTX62" s="78"/>
      <c r="KTY62" s="78"/>
      <c r="KTZ62" s="78"/>
      <c r="KUA62" s="78"/>
      <c r="KUB62" s="78"/>
      <c r="KUC62" s="78"/>
      <c r="KUD62" s="78"/>
      <c r="KUE62" s="78"/>
      <c r="KUF62" s="78"/>
      <c r="KUG62" s="78"/>
      <c r="KUH62" s="78"/>
      <c r="KUI62" s="78"/>
      <c r="KUJ62" s="78"/>
      <c r="KUK62" s="78"/>
      <c r="KUL62" s="78"/>
      <c r="KUM62" s="78"/>
      <c r="KUN62" s="78"/>
      <c r="KUO62" s="78"/>
      <c r="KUP62" s="78"/>
      <c r="KUQ62" s="78"/>
      <c r="KUR62" s="78"/>
      <c r="KUS62" s="78"/>
      <c r="KUT62" s="78"/>
      <c r="KUU62" s="78"/>
      <c r="KUV62" s="78"/>
      <c r="KUW62" s="78"/>
      <c r="KUX62" s="78"/>
      <c r="KUY62" s="78"/>
      <c r="KUZ62" s="78"/>
      <c r="KVA62" s="78"/>
      <c r="KVB62" s="78"/>
      <c r="KVC62" s="78"/>
      <c r="KVD62" s="78"/>
      <c r="KVE62" s="78"/>
      <c r="KVF62" s="78"/>
      <c r="KVG62" s="78"/>
      <c r="KVH62" s="78"/>
      <c r="KVI62" s="78"/>
      <c r="KVJ62" s="78"/>
      <c r="KVK62" s="78"/>
      <c r="KVL62" s="78"/>
      <c r="KVM62" s="78"/>
      <c r="KVN62" s="78"/>
      <c r="KVO62" s="78"/>
      <c r="KVP62" s="78"/>
      <c r="KVQ62" s="78"/>
      <c r="KVR62" s="78"/>
      <c r="KVS62" s="78"/>
      <c r="KVT62" s="78"/>
      <c r="KVU62" s="78"/>
      <c r="KVV62" s="78"/>
      <c r="KVW62" s="78"/>
      <c r="KVX62" s="78"/>
      <c r="KVY62" s="78"/>
      <c r="KVZ62" s="78"/>
      <c r="KWA62" s="78"/>
      <c r="KWB62" s="78"/>
      <c r="KWC62" s="78"/>
      <c r="KWD62" s="78"/>
      <c r="KWE62" s="78"/>
      <c r="KWF62" s="78"/>
      <c r="KWG62" s="78"/>
      <c r="KWH62" s="78"/>
      <c r="KWI62" s="78"/>
      <c r="KWJ62" s="78"/>
      <c r="KWK62" s="78"/>
      <c r="KWL62" s="78"/>
      <c r="KWM62" s="78"/>
      <c r="KWN62" s="78"/>
      <c r="KWO62" s="78"/>
      <c r="KWP62" s="78"/>
      <c r="KWQ62" s="78"/>
      <c r="KWR62" s="78"/>
      <c r="KWS62" s="78"/>
      <c r="KWT62" s="78"/>
      <c r="KWU62" s="78"/>
      <c r="KWV62" s="78"/>
      <c r="KWW62" s="78"/>
      <c r="KWX62" s="78"/>
      <c r="KWY62" s="78"/>
      <c r="KWZ62" s="78"/>
      <c r="KXA62" s="78"/>
      <c r="KXB62" s="78"/>
      <c r="KXC62" s="78"/>
      <c r="KXD62" s="78"/>
      <c r="KXE62" s="78"/>
      <c r="KXF62" s="78"/>
      <c r="KXG62" s="78"/>
      <c r="KXH62" s="78"/>
      <c r="KXI62" s="78"/>
      <c r="KXJ62" s="78"/>
      <c r="KXK62" s="78"/>
      <c r="KXL62" s="78"/>
      <c r="KXM62" s="78"/>
      <c r="KXN62" s="78"/>
      <c r="KXO62" s="78"/>
      <c r="KXP62" s="78"/>
      <c r="KXQ62" s="78"/>
      <c r="KXR62" s="78"/>
      <c r="KXS62" s="78"/>
      <c r="KXT62" s="78"/>
      <c r="KXU62" s="78"/>
      <c r="KXV62" s="78"/>
      <c r="KXW62" s="78"/>
      <c r="KXX62" s="78"/>
      <c r="KXY62" s="78"/>
      <c r="KXZ62" s="78"/>
      <c r="KYA62" s="78"/>
      <c r="KYB62" s="78"/>
      <c r="KYC62" s="78"/>
      <c r="KYD62" s="78"/>
      <c r="KYE62" s="78"/>
      <c r="KYF62" s="78"/>
      <c r="KYG62" s="78"/>
      <c r="KYH62" s="78"/>
      <c r="KYI62" s="78"/>
      <c r="KYJ62" s="78"/>
      <c r="KYK62" s="78"/>
      <c r="KYL62" s="78"/>
      <c r="KYM62" s="78"/>
      <c r="KYN62" s="78"/>
      <c r="KYO62" s="78"/>
      <c r="KYP62" s="78"/>
      <c r="KYQ62" s="78"/>
      <c r="KYR62" s="78"/>
      <c r="KYS62" s="78"/>
      <c r="KYT62" s="78"/>
      <c r="KYU62" s="78"/>
      <c r="KYV62" s="78"/>
      <c r="KYW62" s="78"/>
      <c r="KYX62" s="78"/>
      <c r="KYY62" s="78"/>
      <c r="KYZ62" s="78"/>
      <c r="KZA62" s="78"/>
      <c r="KZB62" s="78"/>
      <c r="KZC62" s="78"/>
      <c r="KZD62" s="78"/>
      <c r="KZE62" s="78"/>
      <c r="KZF62" s="78"/>
      <c r="KZG62" s="78"/>
      <c r="KZH62" s="78"/>
      <c r="KZI62" s="78"/>
      <c r="KZJ62" s="78"/>
      <c r="KZK62" s="78"/>
      <c r="KZL62" s="78"/>
      <c r="KZM62" s="78"/>
      <c r="KZN62" s="78"/>
      <c r="KZO62" s="78"/>
      <c r="KZP62" s="78"/>
      <c r="KZQ62" s="78"/>
      <c r="KZR62" s="78"/>
      <c r="KZS62" s="78"/>
      <c r="KZT62" s="78"/>
      <c r="KZU62" s="78"/>
      <c r="KZV62" s="78"/>
      <c r="KZW62" s="78"/>
      <c r="KZX62" s="78"/>
      <c r="KZY62" s="78"/>
      <c r="KZZ62" s="78"/>
      <c r="LAA62" s="78"/>
      <c r="LAB62" s="78"/>
      <c r="LAC62" s="78"/>
      <c r="LAD62" s="78"/>
      <c r="LAE62" s="78"/>
      <c r="LAF62" s="78"/>
      <c r="LAG62" s="78"/>
      <c r="LAH62" s="78"/>
      <c r="LAI62" s="78"/>
      <c r="LAJ62" s="78"/>
      <c r="LAK62" s="78"/>
      <c r="LAL62" s="78"/>
      <c r="LAM62" s="78"/>
      <c r="LAN62" s="78"/>
      <c r="LAO62" s="78"/>
      <c r="LAP62" s="78"/>
      <c r="LAQ62" s="78"/>
      <c r="LAR62" s="78"/>
      <c r="LAS62" s="78"/>
      <c r="LAT62" s="78"/>
      <c r="LAU62" s="78"/>
      <c r="LAV62" s="78"/>
      <c r="LAW62" s="78"/>
      <c r="LAX62" s="78"/>
      <c r="LAY62" s="78"/>
      <c r="LAZ62" s="78"/>
      <c r="LBA62" s="78"/>
      <c r="LBB62" s="78"/>
      <c r="LBC62" s="78"/>
      <c r="LBD62" s="78"/>
      <c r="LBE62" s="78"/>
      <c r="LBF62" s="78"/>
      <c r="LBG62" s="78"/>
      <c r="LBH62" s="78"/>
      <c r="LBI62" s="78"/>
      <c r="LBJ62" s="78"/>
      <c r="LBK62" s="78"/>
      <c r="LBL62" s="78"/>
      <c r="LBM62" s="78"/>
      <c r="LBN62" s="78"/>
      <c r="LBO62" s="78"/>
      <c r="LBP62" s="78"/>
      <c r="LBQ62" s="78"/>
      <c r="LBR62" s="78"/>
      <c r="LBS62" s="78"/>
      <c r="LBT62" s="78"/>
      <c r="LBU62" s="78"/>
      <c r="LBV62" s="78"/>
      <c r="LBW62" s="78"/>
      <c r="LBX62" s="78"/>
      <c r="LBY62" s="78"/>
      <c r="LBZ62" s="78"/>
      <c r="LCA62" s="78"/>
      <c r="LCB62" s="78"/>
      <c r="LCC62" s="78"/>
      <c r="LCD62" s="78"/>
      <c r="LCE62" s="78"/>
      <c r="LCF62" s="78"/>
      <c r="LCG62" s="78"/>
      <c r="LCH62" s="78"/>
      <c r="LCI62" s="78"/>
      <c r="LCJ62" s="78"/>
      <c r="LCK62" s="78"/>
      <c r="LCL62" s="78"/>
      <c r="LCM62" s="78"/>
      <c r="LCN62" s="78"/>
      <c r="LCO62" s="78"/>
      <c r="LCP62" s="78"/>
      <c r="LCQ62" s="78"/>
      <c r="LCR62" s="78"/>
      <c r="LCS62" s="78"/>
      <c r="LCT62" s="78"/>
      <c r="LCU62" s="78"/>
      <c r="LCV62" s="78"/>
      <c r="LCW62" s="78"/>
      <c r="LCX62" s="78"/>
      <c r="LCY62" s="78"/>
      <c r="LCZ62" s="78"/>
      <c r="LDA62" s="78"/>
      <c r="LDB62" s="78"/>
      <c r="LDC62" s="78"/>
      <c r="LDD62" s="78"/>
      <c r="LDE62" s="78"/>
      <c r="LDF62" s="78"/>
      <c r="LDG62" s="78"/>
      <c r="LDH62" s="78"/>
      <c r="LDI62" s="78"/>
      <c r="LDJ62" s="78"/>
      <c r="LDK62" s="78"/>
      <c r="LDL62" s="78"/>
      <c r="LDM62" s="78"/>
      <c r="LDN62" s="78"/>
      <c r="LDO62" s="78"/>
      <c r="LDP62" s="78"/>
      <c r="LDQ62" s="78"/>
      <c r="LDR62" s="78"/>
      <c r="LDS62" s="78"/>
      <c r="LDT62" s="78"/>
      <c r="LDU62" s="78"/>
      <c r="LDV62" s="78"/>
      <c r="LDW62" s="78"/>
      <c r="LDX62" s="78"/>
      <c r="LDY62" s="78"/>
      <c r="LDZ62" s="78"/>
      <c r="LEA62" s="78"/>
      <c r="LEB62" s="78"/>
      <c r="LEC62" s="78"/>
      <c r="LED62" s="78"/>
      <c r="LEE62" s="78"/>
      <c r="LEF62" s="78"/>
      <c r="LEG62" s="78"/>
      <c r="LEH62" s="78"/>
      <c r="LEI62" s="78"/>
      <c r="LEJ62" s="78"/>
      <c r="LEK62" s="78"/>
      <c r="LEL62" s="78"/>
      <c r="LEM62" s="78"/>
      <c r="LEN62" s="78"/>
      <c r="LEO62" s="78"/>
      <c r="LEP62" s="78"/>
      <c r="LEQ62" s="78"/>
      <c r="LER62" s="78"/>
      <c r="LES62" s="78"/>
      <c r="LET62" s="78"/>
      <c r="LEU62" s="78"/>
      <c r="LEV62" s="78"/>
      <c r="LEW62" s="78"/>
      <c r="LEX62" s="78"/>
      <c r="LEY62" s="78"/>
      <c r="LEZ62" s="78"/>
      <c r="LFA62" s="78"/>
      <c r="LFB62" s="78"/>
      <c r="LFC62" s="78"/>
      <c r="LFD62" s="78"/>
      <c r="LFE62" s="78"/>
      <c r="LFF62" s="78"/>
      <c r="LFG62" s="78"/>
      <c r="LFH62" s="78"/>
      <c r="LFI62" s="78"/>
      <c r="LFJ62" s="78"/>
      <c r="LFK62" s="78"/>
      <c r="LFL62" s="78"/>
      <c r="LFM62" s="78"/>
      <c r="LFN62" s="78"/>
      <c r="LFO62" s="78"/>
      <c r="LFP62" s="78"/>
      <c r="LFQ62" s="78"/>
      <c r="LFR62" s="78"/>
      <c r="LFS62" s="78"/>
      <c r="LFT62" s="78"/>
      <c r="LFU62" s="78"/>
      <c r="LFV62" s="78"/>
      <c r="LFW62" s="78"/>
      <c r="LFX62" s="78"/>
      <c r="LFY62" s="78"/>
      <c r="LFZ62" s="78"/>
      <c r="LGA62" s="78"/>
      <c r="LGB62" s="78"/>
      <c r="LGC62" s="78"/>
      <c r="LGD62" s="78"/>
      <c r="LGE62" s="78"/>
      <c r="LGF62" s="78"/>
      <c r="LGG62" s="78"/>
      <c r="LGH62" s="78"/>
      <c r="LGI62" s="78"/>
      <c r="LGJ62" s="78"/>
      <c r="LGK62" s="78"/>
      <c r="LGL62" s="78"/>
      <c r="LGM62" s="78"/>
      <c r="LGN62" s="78"/>
      <c r="LGO62" s="78"/>
      <c r="LGP62" s="78"/>
      <c r="LGQ62" s="78"/>
      <c r="LGR62" s="78"/>
      <c r="LGS62" s="78"/>
      <c r="LGT62" s="78"/>
      <c r="LGU62" s="78"/>
      <c r="LGV62" s="78"/>
      <c r="LGW62" s="78"/>
      <c r="LGX62" s="78"/>
      <c r="LGY62" s="78"/>
      <c r="LGZ62" s="78"/>
      <c r="LHA62" s="78"/>
      <c r="LHB62" s="78"/>
      <c r="LHC62" s="78"/>
      <c r="LHD62" s="78"/>
      <c r="LHE62" s="78"/>
      <c r="LHF62" s="78"/>
      <c r="LHG62" s="78"/>
      <c r="LHH62" s="78"/>
      <c r="LHI62" s="78"/>
      <c r="LHJ62" s="78"/>
      <c r="LHK62" s="78"/>
      <c r="LHL62" s="78"/>
      <c r="LHM62" s="78"/>
      <c r="LHN62" s="78"/>
      <c r="LHO62" s="78"/>
      <c r="LHP62" s="78"/>
      <c r="LHQ62" s="78"/>
      <c r="LHR62" s="78"/>
      <c r="LHS62" s="78"/>
      <c r="LHT62" s="78"/>
      <c r="LHU62" s="78"/>
      <c r="LHV62" s="78"/>
      <c r="LHW62" s="78"/>
      <c r="LHX62" s="78"/>
      <c r="LHY62" s="78"/>
      <c r="LHZ62" s="78"/>
      <c r="LIA62" s="78"/>
      <c r="LIB62" s="78"/>
      <c r="LIC62" s="78"/>
      <c r="LID62" s="78"/>
      <c r="LIE62" s="78"/>
      <c r="LIF62" s="78"/>
      <c r="LIG62" s="78"/>
      <c r="LIH62" s="78"/>
      <c r="LII62" s="78"/>
      <c r="LIJ62" s="78"/>
      <c r="LIK62" s="78"/>
      <c r="LIL62" s="78"/>
      <c r="LIM62" s="78"/>
      <c r="LIN62" s="78"/>
      <c r="LIO62" s="78"/>
      <c r="LIP62" s="78"/>
      <c r="LIQ62" s="78"/>
      <c r="LIR62" s="78"/>
      <c r="LIS62" s="78"/>
      <c r="LIT62" s="78"/>
      <c r="LIU62" s="78"/>
      <c r="LIV62" s="78"/>
      <c r="LIW62" s="78"/>
      <c r="LIX62" s="78"/>
      <c r="LIY62" s="78"/>
      <c r="LIZ62" s="78"/>
      <c r="LJA62" s="78"/>
      <c r="LJB62" s="78"/>
      <c r="LJC62" s="78"/>
      <c r="LJD62" s="78"/>
      <c r="LJE62" s="78"/>
      <c r="LJF62" s="78"/>
      <c r="LJG62" s="78"/>
      <c r="LJH62" s="78"/>
      <c r="LJI62" s="78"/>
      <c r="LJJ62" s="78"/>
      <c r="LJK62" s="78"/>
      <c r="LJL62" s="78"/>
      <c r="LJM62" s="78"/>
      <c r="LJN62" s="78"/>
      <c r="LJO62" s="78"/>
      <c r="LJP62" s="78"/>
      <c r="LJQ62" s="78"/>
      <c r="LJR62" s="78"/>
      <c r="LJS62" s="78"/>
      <c r="LJT62" s="78"/>
      <c r="LJU62" s="78"/>
      <c r="LJV62" s="78"/>
      <c r="LJW62" s="78"/>
      <c r="LJX62" s="78"/>
      <c r="LJY62" s="78"/>
      <c r="LJZ62" s="78"/>
      <c r="LKA62" s="78"/>
      <c r="LKB62" s="78"/>
      <c r="LKC62" s="78"/>
      <c r="LKD62" s="78"/>
      <c r="LKE62" s="78"/>
      <c r="LKF62" s="78"/>
      <c r="LKG62" s="78"/>
      <c r="LKH62" s="78"/>
      <c r="LKI62" s="78"/>
      <c r="LKJ62" s="78"/>
      <c r="LKK62" s="78"/>
      <c r="LKL62" s="78"/>
      <c r="LKM62" s="78"/>
      <c r="LKN62" s="78"/>
      <c r="LKO62" s="78"/>
      <c r="LKP62" s="78"/>
      <c r="LKQ62" s="78"/>
      <c r="LKR62" s="78"/>
      <c r="LKS62" s="78"/>
      <c r="LKT62" s="78"/>
      <c r="LKU62" s="78"/>
      <c r="LKV62" s="78"/>
      <c r="LKW62" s="78"/>
      <c r="LKX62" s="78"/>
      <c r="LKY62" s="78"/>
      <c r="LKZ62" s="78"/>
      <c r="LLA62" s="78"/>
      <c r="LLB62" s="78"/>
      <c r="LLC62" s="78"/>
      <c r="LLD62" s="78"/>
      <c r="LLE62" s="78"/>
      <c r="LLF62" s="78"/>
      <c r="LLG62" s="78"/>
      <c r="LLH62" s="78"/>
      <c r="LLI62" s="78"/>
      <c r="LLJ62" s="78"/>
      <c r="LLK62" s="78"/>
      <c r="LLL62" s="78"/>
      <c r="LLM62" s="78"/>
      <c r="LLN62" s="78"/>
      <c r="LLO62" s="78"/>
      <c r="LLP62" s="78"/>
      <c r="LLQ62" s="78"/>
      <c r="LLR62" s="78"/>
      <c r="LLS62" s="78"/>
      <c r="LLT62" s="78"/>
      <c r="LLU62" s="78"/>
      <c r="LLV62" s="78"/>
      <c r="LLW62" s="78"/>
      <c r="LLX62" s="78"/>
      <c r="LLY62" s="78"/>
      <c r="LLZ62" s="78"/>
      <c r="LMA62" s="78"/>
      <c r="LMB62" s="78"/>
      <c r="LMC62" s="78"/>
      <c r="LMD62" s="78"/>
      <c r="LME62" s="78"/>
      <c r="LMF62" s="78"/>
      <c r="LMG62" s="78"/>
      <c r="LMH62" s="78"/>
      <c r="LMI62" s="78"/>
      <c r="LMJ62" s="78"/>
      <c r="LMK62" s="78"/>
      <c r="LML62" s="78"/>
      <c r="LMM62" s="78"/>
      <c r="LMN62" s="78"/>
      <c r="LMO62" s="78"/>
      <c r="LMP62" s="78"/>
      <c r="LMQ62" s="78"/>
      <c r="LMR62" s="78"/>
      <c r="LMS62" s="78"/>
      <c r="LMT62" s="78"/>
      <c r="LMU62" s="78"/>
      <c r="LMV62" s="78"/>
      <c r="LMW62" s="78"/>
      <c r="LMX62" s="78"/>
      <c r="LMY62" s="78"/>
      <c r="LMZ62" s="78"/>
      <c r="LNA62" s="78"/>
      <c r="LNB62" s="78"/>
      <c r="LNC62" s="78"/>
      <c r="LND62" s="78"/>
      <c r="LNE62" s="78"/>
      <c r="LNF62" s="78"/>
      <c r="LNG62" s="78"/>
      <c r="LNH62" s="78"/>
      <c r="LNI62" s="78"/>
      <c r="LNJ62" s="78"/>
      <c r="LNK62" s="78"/>
      <c r="LNL62" s="78"/>
      <c r="LNM62" s="78"/>
      <c r="LNN62" s="78"/>
      <c r="LNO62" s="78"/>
      <c r="LNP62" s="78"/>
      <c r="LNQ62" s="78"/>
      <c r="LNR62" s="78"/>
      <c r="LNS62" s="78"/>
      <c r="LNT62" s="78"/>
      <c r="LNU62" s="78"/>
      <c r="LNV62" s="78"/>
      <c r="LNW62" s="78"/>
      <c r="LNX62" s="78"/>
      <c r="LNY62" s="78"/>
      <c r="LNZ62" s="78"/>
      <c r="LOA62" s="78"/>
      <c r="LOB62" s="78"/>
      <c r="LOC62" s="78"/>
      <c r="LOD62" s="78"/>
      <c r="LOE62" s="78"/>
      <c r="LOF62" s="78"/>
      <c r="LOG62" s="78"/>
      <c r="LOH62" s="78"/>
      <c r="LOI62" s="78"/>
      <c r="LOJ62" s="78"/>
      <c r="LOK62" s="78"/>
      <c r="LOL62" s="78"/>
      <c r="LOM62" s="78"/>
      <c r="LON62" s="78"/>
      <c r="LOO62" s="78"/>
      <c r="LOP62" s="78"/>
      <c r="LOQ62" s="78"/>
      <c r="LOR62" s="78"/>
      <c r="LOS62" s="78"/>
      <c r="LOT62" s="78"/>
      <c r="LOU62" s="78"/>
      <c r="LOV62" s="78"/>
      <c r="LOW62" s="78"/>
      <c r="LOX62" s="78"/>
      <c r="LOY62" s="78"/>
      <c r="LOZ62" s="78"/>
      <c r="LPA62" s="78"/>
      <c r="LPB62" s="78"/>
      <c r="LPC62" s="78"/>
      <c r="LPD62" s="78"/>
      <c r="LPE62" s="78"/>
      <c r="LPF62" s="78"/>
      <c r="LPG62" s="78"/>
      <c r="LPH62" s="78"/>
      <c r="LPI62" s="78"/>
      <c r="LPJ62" s="78"/>
      <c r="LPK62" s="78"/>
      <c r="LPL62" s="78"/>
      <c r="LPM62" s="78"/>
      <c r="LPN62" s="78"/>
      <c r="LPO62" s="78"/>
      <c r="LPP62" s="78"/>
      <c r="LPQ62" s="78"/>
      <c r="LPR62" s="78"/>
      <c r="LPS62" s="78"/>
      <c r="LPT62" s="78"/>
      <c r="LPU62" s="78"/>
      <c r="LPV62" s="78"/>
      <c r="LPW62" s="78"/>
      <c r="LPX62" s="78"/>
      <c r="LPY62" s="78"/>
      <c r="LPZ62" s="78"/>
      <c r="LQA62" s="78"/>
      <c r="LQB62" s="78"/>
      <c r="LQC62" s="78"/>
      <c r="LQD62" s="78"/>
      <c r="LQE62" s="78"/>
      <c r="LQF62" s="78"/>
      <c r="LQG62" s="78"/>
      <c r="LQH62" s="78"/>
      <c r="LQI62" s="78"/>
      <c r="LQJ62" s="78"/>
      <c r="LQK62" s="78"/>
      <c r="LQL62" s="78"/>
      <c r="LQM62" s="78"/>
      <c r="LQN62" s="78"/>
      <c r="LQO62" s="78"/>
      <c r="LQP62" s="78"/>
      <c r="LQQ62" s="78"/>
      <c r="LQR62" s="78"/>
      <c r="LQS62" s="78"/>
      <c r="LQT62" s="78"/>
      <c r="LQU62" s="78"/>
      <c r="LQV62" s="78"/>
      <c r="LQW62" s="78"/>
      <c r="LQX62" s="78"/>
      <c r="LQY62" s="78"/>
      <c r="LQZ62" s="78"/>
      <c r="LRA62" s="78"/>
      <c r="LRB62" s="78"/>
      <c r="LRC62" s="78"/>
      <c r="LRD62" s="78"/>
      <c r="LRE62" s="78"/>
      <c r="LRF62" s="78"/>
      <c r="LRG62" s="78"/>
      <c r="LRH62" s="78"/>
      <c r="LRI62" s="78"/>
      <c r="LRJ62" s="78"/>
      <c r="LRK62" s="78"/>
      <c r="LRL62" s="78"/>
      <c r="LRM62" s="78"/>
      <c r="LRN62" s="78"/>
      <c r="LRO62" s="78"/>
      <c r="LRP62" s="78"/>
      <c r="LRQ62" s="78"/>
      <c r="LRR62" s="78"/>
      <c r="LRS62" s="78"/>
      <c r="LRT62" s="78"/>
      <c r="LRU62" s="78"/>
      <c r="LRV62" s="78"/>
      <c r="LRW62" s="78"/>
      <c r="LRX62" s="78"/>
      <c r="LRY62" s="78"/>
      <c r="LRZ62" s="78"/>
      <c r="LSA62" s="78"/>
      <c r="LSB62" s="78"/>
      <c r="LSC62" s="78"/>
      <c r="LSD62" s="78"/>
      <c r="LSE62" s="78"/>
      <c r="LSF62" s="78"/>
      <c r="LSG62" s="78"/>
      <c r="LSH62" s="78"/>
      <c r="LSI62" s="78"/>
      <c r="LSJ62" s="78"/>
      <c r="LSK62" s="78"/>
      <c r="LSL62" s="78"/>
      <c r="LSM62" s="78"/>
      <c r="LSN62" s="78"/>
      <c r="LSO62" s="78"/>
      <c r="LSP62" s="78"/>
      <c r="LSQ62" s="78"/>
      <c r="LSR62" s="78"/>
      <c r="LSS62" s="78"/>
      <c r="LST62" s="78"/>
      <c r="LSU62" s="78"/>
      <c r="LSV62" s="78"/>
      <c r="LSW62" s="78"/>
      <c r="LSX62" s="78"/>
      <c r="LSY62" s="78"/>
      <c r="LSZ62" s="78"/>
      <c r="LTA62" s="78"/>
      <c r="LTB62" s="78"/>
      <c r="LTC62" s="78"/>
      <c r="LTD62" s="78"/>
      <c r="LTE62" s="78"/>
      <c r="LTF62" s="78"/>
      <c r="LTG62" s="78"/>
      <c r="LTH62" s="78"/>
      <c r="LTI62" s="78"/>
      <c r="LTJ62" s="78"/>
      <c r="LTK62" s="78"/>
      <c r="LTL62" s="78"/>
      <c r="LTM62" s="78"/>
      <c r="LTN62" s="78"/>
      <c r="LTO62" s="78"/>
      <c r="LTP62" s="78"/>
      <c r="LTQ62" s="78"/>
      <c r="LTR62" s="78"/>
      <c r="LTS62" s="78"/>
      <c r="LTT62" s="78"/>
      <c r="LTU62" s="78"/>
      <c r="LTV62" s="78"/>
      <c r="LTW62" s="78"/>
      <c r="LTX62" s="78"/>
      <c r="LTY62" s="78"/>
      <c r="LTZ62" s="78"/>
      <c r="LUA62" s="78"/>
      <c r="LUB62" s="78"/>
      <c r="LUC62" s="78"/>
      <c r="LUD62" s="78"/>
      <c r="LUE62" s="78"/>
      <c r="LUF62" s="78"/>
      <c r="LUG62" s="78"/>
      <c r="LUH62" s="78"/>
      <c r="LUI62" s="78"/>
      <c r="LUJ62" s="78"/>
      <c r="LUK62" s="78"/>
      <c r="LUL62" s="78"/>
      <c r="LUM62" s="78"/>
      <c r="LUN62" s="78"/>
      <c r="LUO62" s="78"/>
      <c r="LUP62" s="78"/>
      <c r="LUQ62" s="78"/>
      <c r="LUR62" s="78"/>
      <c r="LUS62" s="78"/>
      <c r="LUT62" s="78"/>
      <c r="LUU62" s="78"/>
      <c r="LUV62" s="78"/>
      <c r="LUW62" s="78"/>
      <c r="LUX62" s="78"/>
      <c r="LUY62" s="78"/>
      <c r="LUZ62" s="78"/>
      <c r="LVA62" s="78"/>
      <c r="LVB62" s="78"/>
      <c r="LVC62" s="78"/>
      <c r="LVD62" s="78"/>
      <c r="LVE62" s="78"/>
      <c r="LVF62" s="78"/>
      <c r="LVG62" s="78"/>
      <c r="LVH62" s="78"/>
      <c r="LVI62" s="78"/>
      <c r="LVJ62" s="78"/>
      <c r="LVK62" s="78"/>
      <c r="LVL62" s="78"/>
      <c r="LVM62" s="78"/>
      <c r="LVN62" s="78"/>
      <c r="LVO62" s="78"/>
      <c r="LVP62" s="78"/>
      <c r="LVQ62" s="78"/>
      <c r="LVR62" s="78"/>
      <c r="LVS62" s="78"/>
      <c r="LVT62" s="78"/>
      <c r="LVU62" s="78"/>
      <c r="LVV62" s="78"/>
      <c r="LVW62" s="78"/>
      <c r="LVX62" s="78"/>
      <c r="LVY62" s="78"/>
      <c r="LVZ62" s="78"/>
      <c r="LWA62" s="78"/>
      <c r="LWB62" s="78"/>
      <c r="LWC62" s="78"/>
      <c r="LWD62" s="78"/>
      <c r="LWE62" s="78"/>
      <c r="LWF62" s="78"/>
      <c r="LWG62" s="78"/>
      <c r="LWH62" s="78"/>
      <c r="LWI62" s="78"/>
      <c r="LWJ62" s="78"/>
      <c r="LWK62" s="78"/>
      <c r="LWL62" s="78"/>
      <c r="LWM62" s="78"/>
      <c r="LWN62" s="78"/>
      <c r="LWO62" s="78"/>
      <c r="LWP62" s="78"/>
      <c r="LWQ62" s="78"/>
      <c r="LWR62" s="78"/>
      <c r="LWS62" s="78"/>
      <c r="LWT62" s="78"/>
      <c r="LWU62" s="78"/>
      <c r="LWV62" s="78"/>
      <c r="LWW62" s="78"/>
      <c r="LWX62" s="78"/>
      <c r="LWY62" s="78"/>
      <c r="LWZ62" s="78"/>
      <c r="LXA62" s="78"/>
      <c r="LXB62" s="78"/>
      <c r="LXC62" s="78"/>
      <c r="LXD62" s="78"/>
      <c r="LXE62" s="78"/>
      <c r="LXF62" s="78"/>
      <c r="LXG62" s="78"/>
      <c r="LXH62" s="78"/>
      <c r="LXI62" s="78"/>
      <c r="LXJ62" s="78"/>
      <c r="LXK62" s="78"/>
      <c r="LXL62" s="78"/>
      <c r="LXM62" s="78"/>
      <c r="LXN62" s="78"/>
      <c r="LXO62" s="78"/>
      <c r="LXP62" s="78"/>
      <c r="LXQ62" s="78"/>
      <c r="LXR62" s="78"/>
      <c r="LXS62" s="78"/>
      <c r="LXT62" s="78"/>
      <c r="LXU62" s="78"/>
      <c r="LXV62" s="78"/>
      <c r="LXW62" s="78"/>
      <c r="LXX62" s="78"/>
      <c r="LXY62" s="78"/>
      <c r="LXZ62" s="78"/>
      <c r="LYA62" s="78"/>
      <c r="LYB62" s="78"/>
      <c r="LYC62" s="78"/>
      <c r="LYD62" s="78"/>
      <c r="LYE62" s="78"/>
      <c r="LYF62" s="78"/>
      <c r="LYG62" s="78"/>
      <c r="LYH62" s="78"/>
      <c r="LYI62" s="78"/>
      <c r="LYJ62" s="78"/>
      <c r="LYK62" s="78"/>
      <c r="LYL62" s="78"/>
      <c r="LYM62" s="78"/>
      <c r="LYN62" s="78"/>
      <c r="LYO62" s="78"/>
      <c r="LYP62" s="78"/>
      <c r="LYQ62" s="78"/>
      <c r="LYR62" s="78"/>
      <c r="LYS62" s="78"/>
      <c r="LYT62" s="78"/>
      <c r="LYU62" s="78"/>
      <c r="LYV62" s="78"/>
      <c r="LYW62" s="78"/>
      <c r="LYX62" s="78"/>
      <c r="LYY62" s="78"/>
      <c r="LYZ62" s="78"/>
      <c r="LZA62" s="78"/>
      <c r="LZB62" s="78"/>
      <c r="LZC62" s="78"/>
      <c r="LZD62" s="78"/>
      <c r="LZE62" s="78"/>
      <c r="LZF62" s="78"/>
      <c r="LZG62" s="78"/>
      <c r="LZH62" s="78"/>
      <c r="LZI62" s="78"/>
      <c r="LZJ62" s="78"/>
      <c r="LZK62" s="78"/>
      <c r="LZL62" s="78"/>
      <c r="LZM62" s="78"/>
      <c r="LZN62" s="78"/>
      <c r="LZO62" s="78"/>
      <c r="LZP62" s="78"/>
      <c r="LZQ62" s="78"/>
      <c r="LZR62" s="78"/>
      <c r="LZS62" s="78"/>
      <c r="LZT62" s="78"/>
      <c r="LZU62" s="78"/>
      <c r="LZV62" s="78"/>
      <c r="LZW62" s="78"/>
      <c r="LZX62" s="78"/>
      <c r="LZY62" s="78"/>
      <c r="LZZ62" s="78"/>
      <c r="MAA62" s="78"/>
      <c r="MAB62" s="78"/>
      <c r="MAC62" s="78"/>
      <c r="MAD62" s="78"/>
      <c r="MAE62" s="78"/>
      <c r="MAF62" s="78"/>
      <c r="MAG62" s="78"/>
      <c r="MAH62" s="78"/>
      <c r="MAI62" s="78"/>
      <c r="MAJ62" s="78"/>
      <c r="MAK62" s="78"/>
      <c r="MAL62" s="78"/>
      <c r="MAM62" s="78"/>
      <c r="MAN62" s="78"/>
      <c r="MAO62" s="78"/>
      <c r="MAP62" s="78"/>
      <c r="MAQ62" s="78"/>
      <c r="MAR62" s="78"/>
      <c r="MAS62" s="78"/>
      <c r="MAT62" s="78"/>
      <c r="MAU62" s="78"/>
      <c r="MAV62" s="78"/>
      <c r="MAW62" s="78"/>
      <c r="MAX62" s="78"/>
      <c r="MAY62" s="78"/>
      <c r="MAZ62" s="78"/>
      <c r="MBA62" s="78"/>
      <c r="MBB62" s="78"/>
      <c r="MBC62" s="78"/>
      <c r="MBD62" s="78"/>
      <c r="MBE62" s="78"/>
      <c r="MBF62" s="78"/>
      <c r="MBG62" s="78"/>
      <c r="MBH62" s="78"/>
      <c r="MBI62" s="78"/>
      <c r="MBJ62" s="78"/>
      <c r="MBK62" s="78"/>
      <c r="MBL62" s="78"/>
      <c r="MBM62" s="78"/>
      <c r="MBN62" s="78"/>
      <c r="MBO62" s="78"/>
      <c r="MBP62" s="78"/>
      <c r="MBQ62" s="78"/>
      <c r="MBR62" s="78"/>
      <c r="MBS62" s="78"/>
      <c r="MBT62" s="78"/>
      <c r="MBU62" s="78"/>
      <c r="MBV62" s="78"/>
      <c r="MBW62" s="78"/>
      <c r="MBX62" s="78"/>
      <c r="MBY62" s="78"/>
      <c r="MBZ62" s="78"/>
      <c r="MCA62" s="78"/>
      <c r="MCB62" s="78"/>
      <c r="MCC62" s="78"/>
      <c r="MCD62" s="78"/>
      <c r="MCE62" s="78"/>
      <c r="MCF62" s="78"/>
      <c r="MCG62" s="78"/>
      <c r="MCH62" s="78"/>
      <c r="MCI62" s="78"/>
      <c r="MCJ62" s="78"/>
      <c r="MCK62" s="78"/>
      <c r="MCL62" s="78"/>
      <c r="MCM62" s="78"/>
      <c r="MCN62" s="78"/>
      <c r="MCO62" s="78"/>
      <c r="MCP62" s="78"/>
      <c r="MCQ62" s="78"/>
      <c r="MCR62" s="78"/>
      <c r="MCS62" s="78"/>
      <c r="MCT62" s="78"/>
      <c r="MCU62" s="78"/>
      <c r="MCV62" s="78"/>
      <c r="MCW62" s="78"/>
      <c r="MCX62" s="78"/>
      <c r="MCY62" s="78"/>
      <c r="MCZ62" s="78"/>
      <c r="MDA62" s="78"/>
      <c r="MDB62" s="78"/>
      <c r="MDC62" s="78"/>
      <c r="MDD62" s="78"/>
      <c r="MDE62" s="78"/>
      <c r="MDF62" s="78"/>
      <c r="MDG62" s="78"/>
      <c r="MDH62" s="78"/>
      <c r="MDI62" s="78"/>
      <c r="MDJ62" s="78"/>
      <c r="MDK62" s="78"/>
      <c r="MDL62" s="78"/>
      <c r="MDM62" s="78"/>
      <c r="MDN62" s="78"/>
      <c r="MDO62" s="78"/>
      <c r="MDP62" s="78"/>
      <c r="MDQ62" s="78"/>
      <c r="MDR62" s="78"/>
      <c r="MDS62" s="78"/>
      <c r="MDT62" s="78"/>
      <c r="MDU62" s="78"/>
      <c r="MDV62" s="78"/>
      <c r="MDW62" s="78"/>
      <c r="MDX62" s="78"/>
      <c r="MDY62" s="78"/>
      <c r="MDZ62" s="78"/>
      <c r="MEA62" s="78"/>
      <c r="MEB62" s="78"/>
      <c r="MEC62" s="78"/>
      <c r="MED62" s="78"/>
      <c r="MEE62" s="78"/>
      <c r="MEF62" s="78"/>
      <c r="MEG62" s="78"/>
      <c r="MEH62" s="78"/>
      <c r="MEI62" s="78"/>
      <c r="MEJ62" s="78"/>
      <c r="MEK62" s="78"/>
      <c r="MEL62" s="78"/>
      <c r="MEM62" s="78"/>
      <c r="MEN62" s="78"/>
      <c r="MEO62" s="78"/>
      <c r="MEP62" s="78"/>
      <c r="MEQ62" s="78"/>
      <c r="MER62" s="78"/>
      <c r="MES62" s="78"/>
      <c r="MET62" s="78"/>
      <c r="MEU62" s="78"/>
      <c r="MEV62" s="78"/>
      <c r="MEW62" s="78"/>
      <c r="MEX62" s="78"/>
      <c r="MEY62" s="78"/>
      <c r="MEZ62" s="78"/>
      <c r="MFA62" s="78"/>
      <c r="MFB62" s="78"/>
      <c r="MFC62" s="78"/>
      <c r="MFD62" s="78"/>
      <c r="MFE62" s="78"/>
      <c r="MFF62" s="78"/>
      <c r="MFG62" s="78"/>
      <c r="MFH62" s="78"/>
      <c r="MFI62" s="78"/>
      <c r="MFJ62" s="78"/>
      <c r="MFK62" s="78"/>
      <c r="MFL62" s="78"/>
      <c r="MFM62" s="78"/>
      <c r="MFN62" s="78"/>
      <c r="MFO62" s="78"/>
      <c r="MFP62" s="78"/>
      <c r="MFQ62" s="78"/>
      <c r="MFR62" s="78"/>
      <c r="MFS62" s="78"/>
      <c r="MFT62" s="78"/>
      <c r="MFU62" s="78"/>
      <c r="MFV62" s="78"/>
      <c r="MFW62" s="78"/>
      <c r="MFX62" s="78"/>
      <c r="MFY62" s="78"/>
      <c r="MFZ62" s="78"/>
      <c r="MGA62" s="78"/>
      <c r="MGB62" s="78"/>
      <c r="MGC62" s="78"/>
      <c r="MGD62" s="78"/>
      <c r="MGE62" s="78"/>
      <c r="MGF62" s="78"/>
      <c r="MGG62" s="78"/>
      <c r="MGH62" s="78"/>
      <c r="MGI62" s="78"/>
      <c r="MGJ62" s="78"/>
      <c r="MGK62" s="78"/>
      <c r="MGL62" s="78"/>
      <c r="MGM62" s="78"/>
      <c r="MGN62" s="78"/>
      <c r="MGO62" s="78"/>
      <c r="MGP62" s="78"/>
      <c r="MGQ62" s="78"/>
      <c r="MGR62" s="78"/>
      <c r="MGS62" s="78"/>
      <c r="MGT62" s="78"/>
      <c r="MGU62" s="78"/>
      <c r="MGV62" s="78"/>
      <c r="MGW62" s="78"/>
      <c r="MGX62" s="78"/>
      <c r="MGY62" s="78"/>
      <c r="MGZ62" s="78"/>
      <c r="MHA62" s="78"/>
      <c r="MHB62" s="78"/>
      <c r="MHC62" s="78"/>
      <c r="MHD62" s="78"/>
      <c r="MHE62" s="78"/>
      <c r="MHF62" s="78"/>
      <c r="MHG62" s="78"/>
      <c r="MHH62" s="78"/>
      <c r="MHI62" s="78"/>
      <c r="MHJ62" s="78"/>
      <c r="MHK62" s="78"/>
      <c r="MHL62" s="78"/>
      <c r="MHM62" s="78"/>
      <c r="MHN62" s="78"/>
      <c r="MHO62" s="78"/>
      <c r="MHP62" s="78"/>
      <c r="MHQ62" s="78"/>
      <c r="MHR62" s="78"/>
      <c r="MHS62" s="78"/>
      <c r="MHT62" s="78"/>
      <c r="MHU62" s="78"/>
      <c r="MHV62" s="78"/>
      <c r="MHW62" s="78"/>
      <c r="MHX62" s="78"/>
      <c r="MHY62" s="78"/>
      <c r="MHZ62" s="78"/>
      <c r="MIA62" s="78"/>
      <c r="MIB62" s="78"/>
      <c r="MIC62" s="78"/>
      <c r="MID62" s="78"/>
      <c r="MIE62" s="78"/>
      <c r="MIF62" s="78"/>
      <c r="MIG62" s="78"/>
      <c r="MIH62" s="78"/>
      <c r="MII62" s="78"/>
      <c r="MIJ62" s="78"/>
      <c r="MIK62" s="78"/>
      <c r="MIL62" s="78"/>
      <c r="MIM62" s="78"/>
      <c r="MIN62" s="78"/>
      <c r="MIO62" s="78"/>
      <c r="MIP62" s="78"/>
      <c r="MIQ62" s="78"/>
      <c r="MIR62" s="78"/>
      <c r="MIS62" s="78"/>
      <c r="MIT62" s="78"/>
      <c r="MIU62" s="78"/>
      <c r="MIV62" s="78"/>
      <c r="MIW62" s="78"/>
      <c r="MIX62" s="78"/>
      <c r="MIY62" s="78"/>
      <c r="MIZ62" s="78"/>
      <c r="MJA62" s="78"/>
      <c r="MJB62" s="78"/>
      <c r="MJC62" s="78"/>
      <c r="MJD62" s="78"/>
      <c r="MJE62" s="78"/>
      <c r="MJF62" s="78"/>
      <c r="MJG62" s="78"/>
      <c r="MJH62" s="78"/>
      <c r="MJI62" s="78"/>
      <c r="MJJ62" s="78"/>
      <c r="MJK62" s="78"/>
      <c r="MJL62" s="78"/>
      <c r="MJM62" s="78"/>
      <c r="MJN62" s="78"/>
      <c r="MJO62" s="78"/>
      <c r="MJP62" s="78"/>
      <c r="MJQ62" s="78"/>
      <c r="MJR62" s="78"/>
      <c r="MJS62" s="78"/>
      <c r="MJT62" s="78"/>
      <c r="MJU62" s="78"/>
      <c r="MJV62" s="78"/>
      <c r="MJW62" s="78"/>
      <c r="MJX62" s="78"/>
      <c r="MJY62" s="78"/>
      <c r="MJZ62" s="78"/>
      <c r="MKA62" s="78"/>
      <c r="MKB62" s="78"/>
      <c r="MKC62" s="78"/>
      <c r="MKD62" s="78"/>
      <c r="MKE62" s="78"/>
      <c r="MKF62" s="78"/>
      <c r="MKG62" s="78"/>
      <c r="MKH62" s="78"/>
      <c r="MKI62" s="78"/>
      <c r="MKJ62" s="78"/>
      <c r="MKK62" s="78"/>
      <c r="MKL62" s="78"/>
      <c r="MKM62" s="78"/>
      <c r="MKN62" s="78"/>
      <c r="MKO62" s="78"/>
      <c r="MKP62" s="78"/>
      <c r="MKQ62" s="78"/>
      <c r="MKR62" s="78"/>
      <c r="MKS62" s="78"/>
      <c r="MKT62" s="78"/>
      <c r="MKU62" s="78"/>
      <c r="MKV62" s="78"/>
      <c r="MKW62" s="78"/>
      <c r="MKX62" s="78"/>
      <c r="MKY62" s="78"/>
      <c r="MKZ62" s="78"/>
      <c r="MLA62" s="78"/>
      <c r="MLB62" s="78"/>
      <c r="MLC62" s="78"/>
      <c r="MLD62" s="78"/>
      <c r="MLE62" s="78"/>
      <c r="MLF62" s="78"/>
      <c r="MLG62" s="78"/>
      <c r="MLH62" s="78"/>
      <c r="MLI62" s="78"/>
      <c r="MLJ62" s="78"/>
      <c r="MLK62" s="78"/>
      <c r="MLL62" s="78"/>
      <c r="MLM62" s="78"/>
      <c r="MLN62" s="78"/>
      <c r="MLO62" s="78"/>
      <c r="MLP62" s="78"/>
      <c r="MLQ62" s="78"/>
      <c r="MLR62" s="78"/>
      <c r="MLS62" s="78"/>
      <c r="MLT62" s="78"/>
      <c r="MLU62" s="78"/>
      <c r="MLV62" s="78"/>
      <c r="MLW62" s="78"/>
      <c r="MLX62" s="78"/>
      <c r="MLY62" s="78"/>
      <c r="MLZ62" s="78"/>
      <c r="MMA62" s="78"/>
      <c r="MMB62" s="78"/>
      <c r="MMC62" s="78"/>
      <c r="MMD62" s="78"/>
      <c r="MME62" s="78"/>
      <c r="MMF62" s="78"/>
      <c r="MMG62" s="78"/>
      <c r="MMH62" s="78"/>
      <c r="MMI62" s="78"/>
      <c r="MMJ62" s="78"/>
      <c r="MMK62" s="78"/>
      <c r="MML62" s="78"/>
      <c r="MMM62" s="78"/>
      <c r="MMN62" s="78"/>
      <c r="MMO62" s="78"/>
      <c r="MMP62" s="78"/>
      <c r="MMQ62" s="78"/>
      <c r="MMR62" s="78"/>
      <c r="MMS62" s="78"/>
      <c r="MMT62" s="78"/>
      <c r="MMU62" s="78"/>
      <c r="MMV62" s="78"/>
      <c r="MMW62" s="78"/>
      <c r="MMX62" s="78"/>
      <c r="MMY62" s="78"/>
      <c r="MMZ62" s="78"/>
      <c r="MNA62" s="78"/>
      <c r="MNB62" s="78"/>
      <c r="MNC62" s="78"/>
      <c r="MND62" s="78"/>
      <c r="MNE62" s="78"/>
      <c r="MNF62" s="78"/>
      <c r="MNG62" s="78"/>
      <c r="MNH62" s="78"/>
      <c r="MNI62" s="78"/>
      <c r="MNJ62" s="78"/>
      <c r="MNK62" s="78"/>
      <c r="MNL62" s="78"/>
      <c r="MNM62" s="78"/>
      <c r="MNN62" s="78"/>
      <c r="MNO62" s="78"/>
      <c r="MNP62" s="78"/>
      <c r="MNQ62" s="78"/>
      <c r="MNR62" s="78"/>
      <c r="MNS62" s="78"/>
      <c r="MNT62" s="78"/>
      <c r="MNU62" s="78"/>
      <c r="MNV62" s="78"/>
      <c r="MNW62" s="78"/>
      <c r="MNX62" s="78"/>
      <c r="MNY62" s="78"/>
      <c r="MNZ62" s="78"/>
      <c r="MOA62" s="78"/>
      <c r="MOB62" s="78"/>
      <c r="MOC62" s="78"/>
      <c r="MOD62" s="78"/>
      <c r="MOE62" s="78"/>
      <c r="MOF62" s="78"/>
      <c r="MOG62" s="78"/>
      <c r="MOH62" s="78"/>
      <c r="MOI62" s="78"/>
      <c r="MOJ62" s="78"/>
      <c r="MOK62" s="78"/>
      <c r="MOL62" s="78"/>
      <c r="MOM62" s="78"/>
      <c r="MON62" s="78"/>
      <c r="MOO62" s="78"/>
      <c r="MOP62" s="78"/>
      <c r="MOQ62" s="78"/>
      <c r="MOR62" s="78"/>
      <c r="MOS62" s="78"/>
      <c r="MOT62" s="78"/>
      <c r="MOU62" s="78"/>
      <c r="MOV62" s="78"/>
      <c r="MOW62" s="78"/>
      <c r="MOX62" s="78"/>
      <c r="MOY62" s="78"/>
      <c r="MOZ62" s="78"/>
      <c r="MPA62" s="78"/>
      <c r="MPB62" s="78"/>
      <c r="MPC62" s="78"/>
      <c r="MPD62" s="78"/>
      <c r="MPE62" s="78"/>
      <c r="MPF62" s="78"/>
      <c r="MPG62" s="78"/>
      <c r="MPH62" s="78"/>
      <c r="MPI62" s="78"/>
      <c r="MPJ62" s="78"/>
      <c r="MPK62" s="78"/>
      <c r="MPL62" s="78"/>
      <c r="MPM62" s="78"/>
      <c r="MPN62" s="78"/>
      <c r="MPO62" s="78"/>
      <c r="MPP62" s="78"/>
      <c r="MPQ62" s="78"/>
      <c r="MPR62" s="78"/>
      <c r="MPS62" s="78"/>
      <c r="MPT62" s="78"/>
      <c r="MPU62" s="78"/>
      <c r="MPV62" s="78"/>
      <c r="MPW62" s="78"/>
      <c r="MPX62" s="78"/>
      <c r="MPY62" s="78"/>
      <c r="MPZ62" s="78"/>
      <c r="MQA62" s="78"/>
      <c r="MQB62" s="78"/>
      <c r="MQC62" s="78"/>
      <c r="MQD62" s="78"/>
      <c r="MQE62" s="78"/>
      <c r="MQF62" s="78"/>
      <c r="MQG62" s="78"/>
      <c r="MQH62" s="78"/>
      <c r="MQI62" s="78"/>
      <c r="MQJ62" s="78"/>
      <c r="MQK62" s="78"/>
      <c r="MQL62" s="78"/>
      <c r="MQM62" s="78"/>
      <c r="MQN62" s="78"/>
      <c r="MQO62" s="78"/>
      <c r="MQP62" s="78"/>
      <c r="MQQ62" s="78"/>
      <c r="MQR62" s="78"/>
      <c r="MQS62" s="78"/>
      <c r="MQT62" s="78"/>
      <c r="MQU62" s="78"/>
      <c r="MQV62" s="78"/>
      <c r="MQW62" s="78"/>
      <c r="MQX62" s="78"/>
      <c r="MQY62" s="78"/>
      <c r="MQZ62" s="78"/>
      <c r="MRA62" s="78"/>
      <c r="MRB62" s="78"/>
      <c r="MRC62" s="78"/>
      <c r="MRD62" s="78"/>
      <c r="MRE62" s="78"/>
      <c r="MRF62" s="78"/>
      <c r="MRG62" s="78"/>
      <c r="MRH62" s="78"/>
      <c r="MRI62" s="78"/>
      <c r="MRJ62" s="78"/>
      <c r="MRK62" s="78"/>
      <c r="MRL62" s="78"/>
      <c r="MRM62" s="78"/>
      <c r="MRN62" s="78"/>
      <c r="MRO62" s="78"/>
      <c r="MRP62" s="78"/>
      <c r="MRQ62" s="78"/>
      <c r="MRR62" s="78"/>
      <c r="MRS62" s="78"/>
      <c r="MRT62" s="78"/>
      <c r="MRU62" s="78"/>
      <c r="MRV62" s="78"/>
      <c r="MRW62" s="78"/>
      <c r="MRX62" s="78"/>
      <c r="MRY62" s="78"/>
      <c r="MRZ62" s="78"/>
      <c r="MSA62" s="78"/>
      <c r="MSB62" s="78"/>
      <c r="MSC62" s="78"/>
      <c r="MSD62" s="78"/>
      <c r="MSE62" s="78"/>
      <c r="MSF62" s="78"/>
      <c r="MSG62" s="78"/>
      <c r="MSH62" s="78"/>
      <c r="MSI62" s="78"/>
      <c r="MSJ62" s="78"/>
      <c r="MSK62" s="78"/>
      <c r="MSL62" s="78"/>
      <c r="MSM62" s="78"/>
      <c r="MSN62" s="78"/>
      <c r="MSO62" s="78"/>
      <c r="MSP62" s="78"/>
      <c r="MSQ62" s="78"/>
      <c r="MSR62" s="78"/>
      <c r="MSS62" s="78"/>
      <c r="MST62" s="78"/>
      <c r="MSU62" s="78"/>
      <c r="MSV62" s="78"/>
      <c r="MSW62" s="78"/>
      <c r="MSX62" s="78"/>
      <c r="MSY62" s="78"/>
      <c r="MSZ62" s="78"/>
      <c r="MTA62" s="78"/>
      <c r="MTB62" s="78"/>
      <c r="MTC62" s="78"/>
      <c r="MTD62" s="78"/>
      <c r="MTE62" s="78"/>
      <c r="MTF62" s="78"/>
      <c r="MTG62" s="78"/>
      <c r="MTH62" s="78"/>
      <c r="MTI62" s="78"/>
      <c r="MTJ62" s="78"/>
      <c r="MTK62" s="78"/>
      <c r="MTL62" s="78"/>
      <c r="MTM62" s="78"/>
      <c r="MTN62" s="78"/>
      <c r="MTO62" s="78"/>
      <c r="MTP62" s="78"/>
      <c r="MTQ62" s="78"/>
      <c r="MTR62" s="78"/>
      <c r="MTS62" s="78"/>
      <c r="MTT62" s="78"/>
      <c r="MTU62" s="78"/>
      <c r="MTV62" s="78"/>
      <c r="MTW62" s="78"/>
      <c r="MTX62" s="78"/>
      <c r="MTY62" s="78"/>
      <c r="MTZ62" s="78"/>
      <c r="MUA62" s="78"/>
      <c r="MUB62" s="78"/>
      <c r="MUC62" s="78"/>
      <c r="MUD62" s="78"/>
      <c r="MUE62" s="78"/>
      <c r="MUF62" s="78"/>
      <c r="MUG62" s="78"/>
      <c r="MUH62" s="78"/>
      <c r="MUI62" s="78"/>
      <c r="MUJ62" s="78"/>
      <c r="MUK62" s="78"/>
      <c r="MUL62" s="78"/>
      <c r="MUM62" s="78"/>
      <c r="MUN62" s="78"/>
      <c r="MUO62" s="78"/>
      <c r="MUP62" s="78"/>
      <c r="MUQ62" s="78"/>
      <c r="MUR62" s="78"/>
      <c r="MUS62" s="78"/>
      <c r="MUT62" s="78"/>
      <c r="MUU62" s="78"/>
      <c r="MUV62" s="78"/>
      <c r="MUW62" s="78"/>
      <c r="MUX62" s="78"/>
      <c r="MUY62" s="78"/>
      <c r="MUZ62" s="78"/>
      <c r="MVA62" s="78"/>
      <c r="MVB62" s="78"/>
      <c r="MVC62" s="78"/>
      <c r="MVD62" s="78"/>
      <c r="MVE62" s="78"/>
      <c r="MVF62" s="78"/>
      <c r="MVG62" s="78"/>
      <c r="MVH62" s="78"/>
      <c r="MVI62" s="78"/>
      <c r="MVJ62" s="78"/>
      <c r="MVK62" s="78"/>
      <c r="MVL62" s="78"/>
      <c r="MVM62" s="78"/>
      <c r="MVN62" s="78"/>
      <c r="MVO62" s="78"/>
      <c r="MVP62" s="78"/>
      <c r="MVQ62" s="78"/>
      <c r="MVR62" s="78"/>
      <c r="MVS62" s="78"/>
      <c r="MVT62" s="78"/>
      <c r="MVU62" s="78"/>
      <c r="MVV62" s="78"/>
      <c r="MVW62" s="78"/>
      <c r="MVX62" s="78"/>
      <c r="MVY62" s="78"/>
      <c r="MVZ62" s="78"/>
      <c r="MWA62" s="78"/>
      <c r="MWB62" s="78"/>
      <c r="MWC62" s="78"/>
      <c r="MWD62" s="78"/>
      <c r="MWE62" s="78"/>
      <c r="MWF62" s="78"/>
      <c r="MWG62" s="78"/>
      <c r="MWH62" s="78"/>
      <c r="MWI62" s="78"/>
      <c r="MWJ62" s="78"/>
      <c r="MWK62" s="78"/>
      <c r="MWL62" s="78"/>
      <c r="MWM62" s="78"/>
      <c r="MWN62" s="78"/>
      <c r="MWO62" s="78"/>
      <c r="MWP62" s="78"/>
      <c r="MWQ62" s="78"/>
      <c r="MWR62" s="78"/>
      <c r="MWS62" s="78"/>
      <c r="MWT62" s="78"/>
      <c r="MWU62" s="78"/>
      <c r="MWV62" s="78"/>
      <c r="MWW62" s="78"/>
      <c r="MWX62" s="78"/>
      <c r="MWY62" s="78"/>
      <c r="MWZ62" s="78"/>
      <c r="MXA62" s="78"/>
      <c r="MXB62" s="78"/>
      <c r="MXC62" s="78"/>
      <c r="MXD62" s="78"/>
      <c r="MXE62" s="78"/>
      <c r="MXF62" s="78"/>
      <c r="MXG62" s="78"/>
      <c r="MXH62" s="78"/>
      <c r="MXI62" s="78"/>
      <c r="MXJ62" s="78"/>
      <c r="MXK62" s="78"/>
      <c r="MXL62" s="78"/>
      <c r="MXM62" s="78"/>
      <c r="MXN62" s="78"/>
      <c r="MXO62" s="78"/>
      <c r="MXP62" s="78"/>
      <c r="MXQ62" s="78"/>
      <c r="MXR62" s="78"/>
      <c r="MXS62" s="78"/>
      <c r="MXT62" s="78"/>
      <c r="MXU62" s="78"/>
      <c r="MXV62" s="78"/>
      <c r="MXW62" s="78"/>
      <c r="MXX62" s="78"/>
      <c r="MXY62" s="78"/>
      <c r="MXZ62" s="78"/>
      <c r="MYA62" s="78"/>
      <c r="MYB62" s="78"/>
      <c r="MYC62" s="78"/>
      <c r="MYD62" s="78"/>
      <c r="MYE62" s="78"/>
      <c r="MYF62" s="78"/>
      <c r="MYG62" s="78"/>
      <c r="MYH62" s="78"/>
      <c r="MYI62" s="78"/>
      <c r="MYJ62" s="78"/>
      <c r="MYK62" s="78"/>
      <c r="MYL62" s="78"/>
      <c r="MYM62" s="78"/>
      <c r="MYN62" s="78"/>
      <c r="MYO62" s="78"/>
      <c r="MYP62" s="78"/>
      <c r="MYQ62" s="78"/>
      <c r="MYR62" s="78"/>
      <c r="MYS62" s="78"/>
      <c r="MYT62" s="78"/>
      <c r="MYU62" s="78"/>
      <c r="MYV62" s="78"/>
      <c r="MYW62" s="78"/>
      <c r="MYX62" s="78"/>
      <c r="MYY62" s="78"/>
      <c r="MYZ62" s="78"/>
      <c r="MZA62" s="78"/>
      <c r="MZB62" s="78"/>
      <c r="MZC62" s="78"/>
      <c r="MZD62" s="78"/>
      <c r="MZE62" s="78"/>
      <c r="MZF62" s="78"/>
      <c r="MZG62" s="78"/>
      <c r="MZH62" s="78"/>
      <c r="MZI62" s="78"/>
      <c r="MZJ62" s="78"/>
      <c r="MZK62" s="78"/>
      <c r="MZL62" s="78"/>
      <c r="MZM62" s="78"/>
      <c r="MZN62" s="78"/>
      <c r="MZO62" s="78"/>
      <c r="MZP62" s="78"/>
      <c r="MZQ62" s="78"/>
      <c r="MZR62" s="78"/>
      <c r="MZS62" s="78"/>
      <c r="MZT62" s="78"/>
      <c r="MZU62" s="78"/>
      <c r="MZV62" s="78"/>
      <c r="MZW62" s="78"/>
      <c r="MZX62" s="78"/>
      <c r="MZY62" s="78"/>
      <c r="MZZ62" s="78"/>
      <c r="NAA62" s="78"/>
      <c r="NAB62" s="78"/>
      <c r="NAC62" s="78"/>
      <c r="NAD62" s="78"/>
      <c r="NAE62" s="78"/>
      <c r="NAF62" s="78"/>
      <c r="NAG62" s="78"/>
      <c r="NAH62" s="78"/>
      <c r="NAI62" s="78"/>
      <c r="NAJ62" s="78"/>
      <c r="NAK62" s="78"/>
      <c r="NAL62" s="78"/>
      <c r="NAM62" s="78"/>
      <c r="NAN62" s="78"/>
      <c r="NAO62" s="78"/>
      <c r="NAP62" s="78"/>
      <c r="NAQ62" s="78"/>
      <c r="NAR62" s="78"/>
      <c r="NAS62" s="78"/>
      <c r="NAT62" s="78"/>
      <c r="NAU62" s="78"/>
      <c r="NAV62" s="78"/>
      <c r="NAW62" s="78"/>
      <c r="NAX62" s="78"/>
      <c r="NAY62" s="78"/>
      <c r="NAZ62" s="78"/>
      <c r="NBA62" s="78"/>
      <c r="NBB62" s="78"/>
      <c r="NBC62" s="78"/>
      <c r="NBD62" s="78"/>
      <c r="NBE62" s="78"/>
      <c r="NBF62" s="78"/>
      <c r="NBG62" s="78"/>
      <c r="NBH62" s="78"/>
      <c r="NBI62" s="78"/>
      <c r="NBJ62" s="78"/>
      <c r="NBK62" s="78"/>
      <c r="NBL62" s="78"/>
      <c r="NBM62" s="78"/>
      <c r="NBN62" s="78"/>
      <c r="NBO62" s="78"/>
      <c r="NBP62" s="78"/>
      <c r="NBQ62" s="78"/>
      <c r="NBR62" s="78"/>
      <c r="NBS62" s="78"/>
      <c r="NBT62" s="78"/>
      <c r="NBU62" s="78"/>
      <c r="NBV62" s="78"/>
      <c r="NBW62" s="78"/>
      <c r="NBX62" s="78"/>
      <c r="NBY62" s="78"/>
      <c r="NBZ62" s="78"/>
      <c r="NCA62" s="78"/>
      <c r="NCB62" s="78"/>
      <c r="NCC62" s="78"/>
      <c r="NCD62" s="78"/>
      <c r="NCE62" s="78"/>
      <c r="NCF62" s="78"/>
      <c r="NCG62" s="78"/>
      <c r="NCH62" s="78"/>
      <c r="NCI62" s="78"/>
      <c r="NCJ62" s="78"/>
      <c r="NCK62" s="78"/>
      <c r="NCL62" s="78"/>
      <c r="NCM62" s="78"/>
      <c r="NCN62" s="78"/>
      <c r="NCO62" s="78"/>
      <c r="NCP62" s="78"/>
      <c r="NCQ62" s="78"/>
      <c r="NCR62" s="78"/>
      <c r="NCS62" s="78"/>
      <c r="NCT62" s="78"/>
      <c r="NCU62" s="78"/>
      <c r="NCV62" s="78"/>
      <c r="NCW62" s="78"/>
      <c r="NCX62" s="78"/>
      <c r="NCY62" s="78"/>
      <c r="NCZ62" s="78"/>
      <c r="NDA62" s="78"/>
      <c r="NDB62" s="78"/>
      <c r="NDC62" s="78"/>
      <c r="NDD62" s="78"/>
      <c r="NDE62" s="78"/>
      <c r="NDF62" s="78"/>
      <c r="NDG62" s="78"/>
      <c r="NDH62" s="78"/>
      <c r="NDI62" s="78"/>
      <c r="NDJ62" s="78"/>
      <c r="NDK62" s="78"/>
      <c r="NDL62" s="78"/>
      <c r="NDM62" s="78"/>
      <c r="NDN62" s="78"/>
      <c r="NDO62" s="78"/>
      <c r="NDP62" s="78"/>
      <c r="NDQ62" s="78"/>
      <c r="NDR62" s="78"/>
      <c r="NDS62" s="78"/>
      <c r="NDT62" s="78"/>
      <c r="NDU62" s="78"/>
      <c r="NDV62" s="78"/>
      <c r="NDW62" s="78"/>
      <c r="NDX62" s="78"/>
      <c r="NDY62" s="78"/>
      <c r="NDZ62" s="78"/>
      <c r="NEA62" s="78"/>
      <c r="NEB62" s="78"/>
      <c r="NEC62" s="78"/>
      <c r="NED62" s="78"/>
      <c r="NEE62" s="78"/>
      <c r="NEF62" s="78"/>
      <c r="NEG62" s="78"/>
      <c r="NEH62" s="78"/>
      <c r="NEI62" s="78"/>
      <c r="NEJ62" s="78"/>
      <c r="NEK62" s="78"/>
      <c r="NEL62" s="78"/>
      <c r="NEM62" s="78"/>
      <c r="NEN62" s="78"/>
      <c r="NEO62" s="78"/>
      <c r="NEP62" s="78"/>
      <c r="NEQ62" s="78"/>
      <c r="NER62" s="78"/>
      <c r="NES62" s="78"/>
      <c r="NET62" s="78"/>
      <c r="NEU62" s="78"/>
      <c r="NEV62" s="78"/>
      <c r="NEW62" s="78"/>
      <c r="NEX62" s="78"/>
      <c r="NEY62" s="78"/>
      <c r="NEZ62" s="78"/>
      <c r="NFA62" s="78"/>
      <c r="NFB62" s="78"/>
      <c r="NFC62" s="78"/>
      <c r="NFD62" s="78"/>
      <c r="NFE62" s="78"/>
      <c r="NFF62" s="78"/>
      <c r="NFG62" s="78"/>
      <c r="NFH62" s="78"/>
      <c r="NFI62" s="78"/>
      <c r="NFJ62" s="78"/>
      <c r="NFK62" s="78"/>
      <c r="NFL62" s="78"/>
      <c r="NFM62" s="78"/>
      <c r="NFN62" s="78"/>
      <c r="NFO62" s="78"/>
      <c r="NFP62" s="78"/>
      <c r="NFQ62" s="78"/>
      <c r="NFR62" s="78"/>
      <c r="NFS62" s="78"/>
      <c r="NFT62" s="78"/>
      <c r="NFU62" s="78"/>
      <c r="NFV62" s="78"/>
      <c r="NFW62" s="78"/>
      <c r="NFX62" s="78"/>
      <c r="NFY62" s="78"/>
      <c r="NFZ62" s="78"/>
      <c r="NGA62" s="78"/>
      <c r="NGB62" s="78"/>
      <c r="NGC62" s="78"/>
      <c r="NGD62" s="78"/>
      <c r="NGE62" s="78"/>
      <c r="NGF62" s="78"/>
      <c r="NGG62" s="78"/>
      <c r="NGH62" s="78"/>
      <c r="NGI62" s="78"/>
      <c r="NGJ62" s="78"/>
      <c r="NGK62" s="78"/>
      <c r="NGL62" s="78"/>
      <c r="NGM62" s="78"/>
      <c r="NGN62" s="78"/>
      <c r="NGO62" s="78"/>
      <c r="NGP62" s="78"/>
      <c r="NGQ62" s="78"/>
      <c r="NGR62" s="78"/>
      <c r="NGS62" s="78"/>
      <c r="NGT62" s="78"/>
      <c r="NGU62" s="78"/>
      <c r="NGV62" s="78"/>
      <c r="NGW62" s="78"/>
      <c r="NGX62" s="78"/>
      <c r="NGY62" s="78"/>
      <c r="NGZ62" s="78"/>
      <c r="NHA62" s="78"/>
      <c r="NHB62" s="78"/>
      <c r="NHC62" s="78"/>
      <c r="NHD62" s="78"/>
      <c r="NHE62" s="78"/>
      <c r="NHF62" s="78"/>
      <c r="NHG62" s="78"/>
      <c r="NHH62" s="78"/>
      <c r="NHI62" s="78"/>
      <c r="NHJ62" s="78"/>
      <c r="NHK62" s="78"/>
      <c r="NHL62" s="78"/>
      <c r="NHM62" s="78"/>
      <c r="NHN62" s="78"/>
      <c r="NHO62" s="78"/>
      <c r="NHP62" s="78"/>
      <c r="NHQ62" s="78"/>
      <c r="NHR62" s="78"/>
      <c r="NHS62" s="78"/>
      <c r="NHT62" s="78"/>
      <c r="NHU62" s="78"/>
      <c r="NHV62" s="78"/>
      <c r="NHW62" s="78"/>
      <c r="NHX62" s="78"/>
      <c r="NHY62" s="78"/>
      <c r="NHZ62" s="78"/>
      <c r="NIA62" s="78"/>
      <c r="NIB62" s="78"/>
      <c r="NIC62" s="78"/>
      <c r="NID62" s="78"/>
      <c r="NIE62" s="78"/>
      <c r="NIF62" s="78"/>
      <c r="NIG62" s="78"/>
      <c r="NIH62" s="78"/>
      <c r="NII62" s="78"/>
      <c r="NIJ62" s="78"/>
      <c r="NIK62" s="78"/>
      <c r="NIL62" s="78"/>
      <c r="NIM62" s="78"/>
      <c r="NIN62" s="78"/>
      <c r="NIO62" s="78"/>
      <c r="NIP62" s="78"/>
      <c r="NIQ62" s="78"/>
      <c r="NIR62" s="78"/>
      <c r="NIS62" s="78"/>
      <c r="NIT62" s="78"/>
      <c r="NIU62" s="78"/>
      <c r="NIV62" s="78"/>
      <c r="NIW62" s="78"/>
      <c r="NIX62" s="78"/>
      <c r="NIY62" s="78"/>
      <c r="NIZ62" s="78"/>
      <c r="NJA62" s="78"/>
      <c r="NJB62" s="78"/>
      <c r="NJC62" s="78"/>
      <c r="NJD62" s="78"/>
      <c r="NJE62" s="78"/>
      <c r="NJF62" s="78"/>
      <c r="NJG62" s="78"/>
      <c r="NJH62" s="78"/>
      <c r="NJI62" s="78"/>
      <c r="NJJ62" s="78"/>
      <c r="NJK62" s="78"/>
      <c r="NJL62" s="78"/>
      <c r="NJM62" s="78"/>
      <c r="NJN62" s="78"/>
      <c r="NJO62" s="78"/>
      <c r="NJP62" s="78"/>
      <c r="NJQ62" s="78"/>
      <c r="NJR62" s="78"/>
      <c r="NJS62" s="78"/>
      <c r="NJT62" s="78"/>
      <c r="NJU62" s="78"/>
      <c r="NJV62" s="78"/>
      <c r="NJW62" s="78"/>
      <c r="NJX62" s="78"/>
      <c r="NJY62" s="78"/>
      <c r="NJZ62" s="78"/>
      <c r="NKA62" s="78"/>
      <c r="NKB62" s="78"/>
      <c r="NKC62" s="78"/>
      <c r="NKD62" s="78"/>
      <c r="NKE62" s="78"/>
      <c r="NKF62" s="78"/>
      <c r="NKG62" s="78"/>
      <c r="NKH62" s="78"/>
      <c r="NKI62" s="78"/>
      <c r="NKJ62" s="78"/>
      <c r="NKK62" s="78"/>
      <c r="NKL62" s="78"/>
      <c r="NKM62" s="78"/>
      <c r="NKN62" s="78"/>
      <c r="NKO62" s="78"/>
      <c r="NKP62" s="78"/>
      <c r="NKQ62" s="78"/>
      <c r="NKR62" s="78"/>
      <c r="NKS62" s="78"/>
      <c r="NKT62" s="78"/>
      <c r="NKU62" s="78"/>
      <c r="NKV62" s="78"/>
      <c r="NKW62" s="78"/>
      <c r="NKX62" s="78"/>
      <c r="NKY62" s="78"/>
      <c r="NKZ62" s="78"/>
      <c r="NLA62" s="78"/>
      <c r="NLB62" s="78"/>
      <c r="NLC62" s="78"/>
      <c r="NLD62" s="78"/>
      <c r="NLE62" s="78"/>
      <c r="NLF62" s="78"/>
      <c r="NLG62" s="78"/>
      <c r="NLH62" s="78"/>
      <c r="NLI62" s="78"/>
      <c r="NLJ62" s="78"/>
      <c r="NLK62" s="78"/>
      <c r="NLL62" s="78"/>
      <c r="NLM62" s="78"/>
      <c r="NLN62" s="78"/>
      <c r="NLO62" s="78"/>
      <c r="NLP62" s="78"/>
      <c r="NLQ62" s="78"/>
      <c r="NLR62" s="78"/>
      <c r="NLS62" s="78"/>
      <c r="NLT62" s="78"/>
      <c r="NLU62" s="78"/>
      <c r="NLV62" s="78"/>
      <c r="NLW62" s="78"/>
      <c r="NLX62" s="78"/>
      <c r="NLY62" s="78"/>
      <c r="NLZ62" s="78"/>
      <c r="NMA62" s="78"/>
      <c r="NMB62" s="78"/>
      <c r="NMC62" s="78"/>
      <c r="NMD62" s="78"/>
      <c r="NME62" s="78"/>
      <c r="NMF62" s="78"/>
      <c r="NMG62" s="78"/>
      <c r="NMH62" s="78"/>
      <c r="NMI62" s="78"/>
      <c r="NMJ62" s="78"/>
      <c r="NMK62" s="78"/>
      <c r="NML62" s="78"/>
      <c r="NMM62" s="78"/>
      <c r="NMN62" s="78"/>
      <c r="NMO62" s="78"/>
      <c r="NMP62" s="78"/>
      <c r="NMQ62" s="78"/>
      <c r="NMR62" s="78"/>
      <c r="NMS62" s="78"/>
      <c r="NMT62" s="78"/>
      <c r="NMU62" s="78"/>
      <c r="NMV62" s="78"/>
      <c r="NMW62" s="78"/>
      <c r="NMX62" s="78"/>
      <c r="NMY62" s="78"/>
      <c r="NMZ62" s="78"/>
      <c r="NNA62" s="78"/>
      <c r="NNB62" s="78"/>
      <c r="NNC62" s="78"/>
      <c r="NND62" s="78"/>
      <c r="NNE62" s="78"/>
      <c r="NNF62" s="78"/>
      <c r="NNG62" s="78"/>
      <c r="NNH62" s="78"/>
      <c r="NNI62" s="78"/>
      <c r="NNJ62" s="78"/>
      <c r="NNK62" s="78"/>
      <c r="NNL62" s="78"/>
      <c r="NNM62" s="78"/>
      <c r="NNN62" s="78"/>
      <c r="NNO62" s="78"/>
      <c r="NNP62" s="78"/>
      <c r="NNQ62" s="78"/>
      <c r="NNR62" s="78"/>
      <c r="NNS62" s="78"/>
      <c r="NNT62" s="78"/>
      <c r="NNU62" s="78"/>
      <c r="NNV62" s="78"/>
      <c r="NNW62" s="78"/>
      <c r="NNX62" s="78"/>
      <c r="NNY62" s="78"/>
      <c r="NNZ62" s="78"/>
      <c r="NOA62" s="78"/>
      <c r="NOB62" s="78"/>
      <c r="NOC62" s="78"/>
      <c r="NOD62" s="78"/>
      <c r="NOE62" s="78"/>
      <c r="NOF62" s="78"/>
      <c r="NOG62" s="78"/>
      <c r="NOH62" s="78"/>
      <c r="NOI62" s="78"/>
      <c r="NOJ62" s="78"/>
      <c r="NOK62" s="78"/>
      <c r="NOL62" s="78"/>
      <c r="NOM62" s="78"/>
      <c r="NON62" s="78"/>
      <c r="NOO62" s="78"/>
      <c r="NOP62" s="78"/>
      <c r="NOQ62" s="78"/>
      <c r="NOR62" s="78"/>
      <c r="NOS62" s="78"/>
      <c r="NOT62" s="78"/>
      <c r="NOU62" s="78"/>
      <c r="NOV62" s="78"/>
      <c r="NOW62" s="78"/>
      <c r="NOX62" s="78"/>
      <c r="NOY62" s="78"/>
      <c r="NOZ62" s="78"/>
      <c r="NPA62" s="78"/>
      <c r="NPB62" s="78"/>
      <c r="NPC62" s="78"/>
      <c r="NPD62" s="78"/>
      <c r="NPE62" s="78"/>
      <c r="NPF62" s="78"/>
      <c r="NPG62" s="78"/>
      <c r="NPH62" s="78"/>
      <c r="NPI62" s="78"/>
      <c r="NPJ62" s="78"/>
      <c r="NPK62" s="78"/>
      <c r="NPL62" s="78"/>
      <c r="NPM62" s="78"/>
      <c r="NPN62" s="78"/>
      <c r="NPO62" s="78"/>
      <c r="NPP62" s="78"/>
      <c r="NPQ62" s="78"/>
      <c r="NPR62" s="78"/>
      <c r="NPS62" s="78"/>
      <c r="NPT62" s="78"/>
      <c r="NPU62" s="78"/>
      <c r="NPV62" s="78"/>
      <c r="NPW62" s="78"/>
      <c r="NPX62" s="78"/>
      <c r="NPY62" s="78"/>
      <c r="NPZ62" s="78"/>
      <c r="NQA62" s="78"/>
      <c r="NQB62" s="78"/>
      <c r="NQC62" s="78"/>
      <c r="NQD62" s="78"/>
      <c r="NQE62" s="78"/>
      <c r="NQF62" s="78"/>
      <c r="NQG62" s="78"/>
      <c r="NQH62" s="78"/>
      <c r="NQI62" s="78"/>
      <c r="NQJ62" s="78"/>
      <c r="NQK62" s="78"/>
      <c r="NQL62" s="78"/>
      <c r="NQM62" s="78"/>
      <c r="NQN62" s="78"/>
      <c r="NQO62" s="78"/>
      <c r="NQP62" s="78"/>
      <c r="NQQ62" s="78"/>
      <c r="NQR62" s="78"/>
      <c r="NQS62" s="78"/>
      <c r="NQT62" s="78"/>
      <c r="NQU62" s="78"/>
      <c r="NQV62" s="78"/>
      <c r="NQW62" s="78"/>
      <c r="NQX62" s="78"/>
      <c r="NQY62" s="78"/>
      <c r="NQZ62" s="78"/>
      <c r="NRA62" s="78"/>
      <c r="NRB62" s="78"/>
      <c r="NRC62" s="78"/>
      <c r="NRD62" s="78"/>
      <c r="NRE62" s="78"/>
      <c r="NRF62" s="78"/>
      <c r="NRG62" s="78"/>
      <c r="NRH62" s="78"/>
      <c r="NRI62" s="78"/>
      <c r="NRJ62" s="78"/>
      <c r="NRK62" s="78"/>
      <c r="NRL62" s="78"/>
      <c r="NRM62" s="78"/>
      <c r="NRN62" s="78"/>
      <c r="NRO62" s="78"/>
      <c r="NRP62" s="78"/>
      <c r="NRQ62" s="78"/>
      <c r="NRR62" s="78"/>
      <c r="NRS62" s="78"/>
      <c r="NRT62" s="78"/>
      <c r="NRU62" s="78"/>
      <c r="NRV62" s="78"/>
      <c r="NRW62" s="78"/>
      <c r="NRX62" s="78"/>
      <c r="NRY62" s="78"/>
      <c r="NRZ62" s="78"/>
      <c r="NSA62" s="78"/>
      <c r="NSB62" s="78"/>
      <c r="NSC62" s="78"/>
      <c r="NSD62" s="78"/>
      <c r="NSE62" s="78"/>
      <c r="NSF62" s="78"/>
      <c r="NSG62" s="78"/>
      <c r="NSH62" s="78"/>
      <c r="NSI62" s="78"/>
      <c r="NSJ62" s="78"/>
      <c r="NSK62" s="78"/>
      <c r="NSL62" s="78"/>
      <c r="NSM62" s="78"/>
      <c r="NSN62" s="78"/>
      <c r="NSO62" s="78"/>
      <c r="NSP62" s="78"/>
      <c r="NSQ62" s="78"/>
      <c r="NSR62" s="78"/>
      <c r="NSS62" s="78"/>
      <c r="NST62" s="78"/>
      <c r="NSU62" s="78"/>
      <c r="NSV62" s="78"/>
      <c r="NSW62" s="78"/>
      <c r="NSX62" s="78"/>
      <c r="NSY62" s="78"/>
      <c r="NSZ62" s="78"/>
      <c r="NTA62" s="78"/>
      <c r="NTB62" s="78"/>
      <c r="NTC62" s="78"/>
      <c r="NTD62" s="78"/>
      <c r="NTE62" s="78"/>
      <c r="NTF62" s="78"/>
      <c r="NTG62" s="78"/>
      <c r="NTH62" s="78"/>
      <c r="NTI62" s="78"/>
      <c r="NTJ62" s="78"/>
      <c r="NTK62" s="78"/>
      <c r="NTL62" s="78"/>
      <c r="NTM62" s="78"/>
      <c r="NTN62" s="78"/>
      <c r="NTO62" s="78"/>
      <c r="NTP62" s="78"/>
      <c r="NTQ62" s="78"/>
      <c r="NTR62" s="78"/>
      <c r="NTS62" s="78"/>
      <c r="NTT62" s="78"/>
      <c r="NTU62" s="78"/>
      <c r="NTV62" s="78"/>
      <c r="NTW62" s="78"/>
      <c r="NTX62" s="78"/>
      <c r="NTY62" s="78"/>
      <c r="NTZ62" s="78"/>
      <c r="NUA62" s="78"/>
      <c r="NUB62" s="78"/>
      <c r="NUC62" s="78"/>
      <c r="NUD62" s="78"/>
      <c r="NUE62" s="78"/>
      <c r="NUF62" s="78"/>
      <c r="NUG62" s="78"/>
      <c r="NUH62" s="78"/>
      <c r="NUI62" s="78"/>
      <c r="NUJ62" s="78"/>
      <c r="NUK62" s="78"/>
      <c r="NUL62" s="78"/>
      <c r="NUM62" s="78"/>
      <c r="NUN62" s="78"/>
      <c r="NUO62" s="78"/>
      <c r="NUP62" s="78"/>
      <c r="NUQ62" s="78"/>
      <c r="NUR62" s="78"/>
      <c r="NUS62" s="78"/>
      <c r="NUT62" s="78"/>
      <c r="NUU62" s="78"/>
      <c r="NUV62" s="78"/>
      <c r="NUW62" s="78"/>
      <c r="NUX62" s="78"/>
      <c r="NUY62" s="78"/>
      <c r="NUZ62" s="78"/>
      <c r="NVA62" s="78"/>
      <c r="NVB62" s="78"/>
      <c r="NVC62" s="78"/>
      <c r="NVD62" s="78"/>
      <c r="NVE62" s="78"/>
      <c r="NVF62" s="78"/>
      <c r="NVG62" s="78"/>
      <c r="NVH62" s="78"/>
      <c r="NVI62" s="78"/>
      <c r="NVJ62" s="78"/>
      <c r="NVK62" s="78"/>
      <c r="NVL62" s="78"/>
      <c r="NVM62" s="78"/>
      <c r="NVN62" s="78"/>
      <c r="NVO62" s="78"/>
      <c r="NVP62" s="78"/>
      <c r="NVQ62" s="78"/>
      <c r="NVR62" s="78"/>
      <c r="NVS62" s="78"/>
      <c r="NVT62" s="78"/>
      <c r="NVU62" s="78"/>
      <c r="NVV62" s="78"/>
      <c r="NVW62" s="78"/>
      <c r="NVX62" s="78"/>
      <c r="NVY62" s="78"/>
      <c r="NVZ62" s="78"/>
      <c r="NWA62" s="78"/>
      <c r="NWB62" s="78"/>
      <c r="NWC62" s="78"/>
      <c r="NWD62" s="78"/>
      <c r="NWE62" s="78"/>
      <c r="NWF62" s="78"/>
      <c r="NWG62" s="78"/>
      <c r="NWH62" s="78"/>
      <c r="NWI62" s="78"/>
      <c r="NWJ62" s="78"/>
      <c r="NWK62" s="78"/>
      <c r="NWL62" s="78"/>
      <c r="NWM62" s="78"/>
      <c r="NWN62" s="78"/>
      <c r="NWO62" s="78"/>
      <c r="NWP62" s="78"/>
      <c r="NWQ62" s="78"/>
      <c r="NWR62" s="78"/>
      <c r="NWS62" s="78"/>
      <c r="NWT62" s="78"/>
      <c r="NWU62" s="78"/>
      <c r="NWV62" s="78"/>
      <c r="NWW62" s="78"/>
      <c r="NWX62" s="78"/>
      <c r="NWY62" s="78"/>
      <c r="NWZ62" s="78"/>
      <c r="NXA62" s="78"/>
      <c r="NXB62" s="78"/>
      <c r="NXC62" s="78"/>
      <c r="NXD62" s="78"/>
      <c r="NXE62" s="78"/>
      <c r="NXF62" s="78"/>
      <c r="NXG62" s="78"/>
      <c r="NXH62" s="78"/>
      <c r="NXI62" s="78"/>
      <c r="NXJ62" s="78"/>
      <c r="NXK62" s="78"/>
      <c r="NXL62" s="78"/>
      <c r="NXM62" s="78"/>
      <c r="NXN62" s="78"/>
      <c r="NXO62" s="78"/>
      <c r="NXP62" s="78"/>
      <c r="NXQ62" s="78"/>
      <c r="NXR62" s="78"/>
      <c r="NXS62" s="78"/>
      <c r="NXT62" s="78"/>
      <c r="NXU62" s="78"/>
      <c r="NXV62" s="78"/>
      <c r="NXW62" s="78"/>
      <c r="NXX62" s="78"/>
      <c r="NXY62" s="78"/>
      <c r="NXZ62" s="78"/>
      <c r="NYA62" s="78"/>
      <c r="NYB62" s="78"/>
      <c r="NYC62" s="78"/>
      <c r="NYD62" s="78"/>
      <c r="NYE62" s="78"/>
      <c r="NYF62" s="78"/>
      <c r="NYG62" s="78"/>
      <c r="NYH62" s="78"/>
      <c r="NYI62" s="78"/>
      <c r="NYJ62" s="78"/>
      <c r="NYK62" s="78"/>
      <c r="NYL62" s="78"/>
      <c r="NYM62" s="78"/>
      <c r="NYN62" s="78"/>
      <c r="NYO62" s="78"/>
      <c r="NYP62" s="78"/>
      <c r="NYQ62" s="78"/>
      <c r="NYR62" s="78"/>
      <c r="NYS62" s="78"/>
      <c r="NYT62" s="78"/>
      <c r="NYU62" s="78"/>
      <c r="NYV62" s="78"/>
      <c r="NYW62" s="78"/>
      <c r="NYX62" s="78"/>
      <c r="NYY62" s="78"/>
      <c r="NYZ62" s="78"/>
      <c r="NZA62" s="78"/>
      <c r="NZB62" s="78"/>
      <c r="NZC62" s="78"/>
      <c r="NZD62" s="78"/>
      <c r="NZE62" s="78"/>
      <c r="NZF62" s="78"/>
      <c r="NZG62" s="78"/>
      <c r="NZH62" s="78"/>
      <c r="NZI62" s="78"/>
      <c r="NZJ62" s="78"/>
      <c r="NZK62" s="78"/>
      <c r="NZL62" s="78"/>
      <c r="NZM62" s="78"/>
      <c r="NZN62" s="78"/>
      <c r="NZO62" s="78"/>
      <c r="NZP62" s="78"/>
      <c r="NZQ62" s="78"/>
      <c r="NZR62" s="78"/>
      <c r="NZS62" s="78"/>
      <c r="NZT62" s="78"/>
      <c r="NZU62" s="78"/>
      <c r="NZV62" s="78"/>
      <c r="NZW62" s="78"/>
      <c r="NZX62" s="78"/>
      <c r="NZY62" s="78"/>
      <c r="NZZ62" s="78"/>
      <c r="OAA62" s="78"/>
      <c r="OAB62" s="78"/>
      <c r="OAC62" s="78"/>
      <c r="OAD62" s="78"/>
      <c r="OAE62" s="78"/>
      <c r="OAF62" s="78"/>
      <c r="OAG62" s="78"/>
      <c r="OAH62" s="78"/>
      <c r="OAI62" s="78"/>
      <c r="OAJ62" s="78"/>
      <c r="OAK62" s="78"/>
      <c r="OAL62" s="78"/>
      <c r="OAM62" s="78"/>
      <c r="OAN62" s="78"/>
      <c r="OAO62" s="78"/>
      <c r="OAP62" s="78"/>
      <c r="OAQ62" s="78"/>
      <c r="OAR62" s="78"/>
      <c r="OAS62" s="78"/>
      <c r="OAT62" s="78"/>
      <c r="OAU62" s="78"/>
      <c r="OAV62" s="78"/>
      <c r="OAW62" s="78"/>
      <c r="OAX62" s="78"/>
      <c r="OAY62" s="78"/>
      <c r="OAZ62" s="78"/>
      <c r="OBA62" s="78"/>
      <c r="OBB62" s="78"/>
      <c r="OBC62" s="78"/>
      <c r="OBD62" s="78"/>
      <c r="OBE62" s="78"/>
      <c r="OBF62" s="78"/>
      <c r="OBG62" s="78"/>
      <c r="OBH62" s="78"/>
      <c r="OBI62" s="78"/>
      <c r="OBJ62" s="78"/>
      <c r="OBK62" s="78"/>
      <c r="OBL62" s="78"/>
      <c r="OBM62" s="78"/>
      <c r="OBN62" s="78"/>
      <c r="OBO62" s="78"/>
      <c r="OBP62" s="78"/>
      <c r="OBQ62" s="78"/>
      <c r="OBR62" s="78"/>
      <c r="OBS62" s="78"/>
      <c r="OBT62" s="78"/>
      <c r="OBU62" s="78"/>
      <c r="OBV62" s="78"/>
      <c r="OBW62" s="78"/>
      <c r="OBX62" s="78"/>
      <c r="OBY62" s="78"/>
      <c r="OBZ62" s="78"/>
      <c r="OCA62" s="78"/>
      <c r="OCB62" s="78"/>
      <c r="OCC62" s="78"/>
      <c r="OCD62" s="78"/>
      <c r="OCE62" s="78"/>
      <c r="OCF62" s="78"/>
      <c r="OCG62" s="78"/>
      <c r="OCH62" s="78"/>
      <c r="OCI62" s="78"/>
      <c r="OCJ62" s="78"/>
      <c r="OCK62" s="78"/>
      <c r="OCL62" s="78"/>
      <c r="OCM62" s="78"/>
      <c r="OCN62" s="78"/>
      <c r="OCO62" s="78"/>
      <c r="OCP62" s="78"/>
      <c r="OCQ62" s="78"/>
      <c r="OCR62" s="78"/>
      <c r="OCS62" s="78"/>
      <c r="OCT62" s="78"/>
      <c r="OCU62" s="78"/>
      <c r="OCV62" s="78"/>
      <c r="OCW62" s="78"/>
      <c r="OCX62" s="78"/>
      <c r="OCY62" s="78"/>
      <c r="OCZ62" s="78"/>
      <c r="ODA62" s="78"/>
      <c r="ODB62" s="78"/>
      <c r="ODC62" s="78"/>
      <c r="ODD62" s="78"/>
      <c r="ODE62" s="78"/>
      <c r="ODF62" s="78"/>
      <c r="ODG62" s="78"/>
      <c r="ODH62" s="78"/>
      <c r="ODI62" s="78"/>
      <c r="ODJ62" s="78"/>
      <c r="ODK62" s="78"/>
      <c r="ODL62" s="78"/>
      <c r="ODM62" s="78"/>
      <c r="ODN62" s="78"/>
      <c r="ODO62" s="78"/>
      <c r="ODP62" s="78"/>
      <c r="ODQ62" s="78"/>
      <c r="ODR62" s="78"/>
      <c r="ODS62" s="78"/>
      <c r="ODT62" s="78"/>
      <c r="ODU62" s="78"/>
      <c r="ODV62" s="78"/>
      <c r="ODW62" s="78"/>
      <c r="ODX62" s="78"/>
      <c r="ODY62" s="78"/>
      <c r="ODZ62" s="78"/>
      <c r="OEA62" s="78"/>
      <c r="OEB62" s="78"/>
      <c r="OEC62" s="78"/>
      <c r="OED62" s="78"/>
      <c r="OEE62" s="78"/>
      <c r="OEF62" s="78"/>
      <c r="OEG62" s="78"/>
      <c r="OEH62" s="78"/>
      <c r="OEI62" s="78"/>
      <c r="OEJ62" s="78"/>
      <c r="OEK62" s="78"/>
      <c r="OEL62" s="78"/>
      <c r="OEM62" s="78"/>
      <c r="OEN62" s="78"/>
      <c r="OEO62" s="78"/>
      <c r="OEP62" s="78"/>
      <c r="OEQ62" s="78"/>
      <c r="OER62" s="78"/>
      <c r="OES62" s="78"/>
      <c r="OET62" s="78"/>
      <c r="OEU62" s="78"/>
      <c r="OEV62" s="78"/>
      <c r="OEW62" s="78"/>
      <c r="OEX62" s="78"/>
      <c r="OEY62" s="78"/>
      <c r="OEZ62" s="78"/>
      <c r="OFA62" s="78"/>
      <c r="OFB62" s="78"/>
      <c r="OFC62" s="78"/>
      <c r="OFD62" s="78"/>
      <c r="OFE62" s="78"/>
      <c r="OFF62" s="78"/>
      <c r="OFG62" s="78"/>
      <c r="OFH62" s="78"/>
      <c r="OFI62" s="78"/>
      <c r="OFJ62" s="78"/>
      <c r="OFK62" s="78"/>
      <c r="OFL62" s="78"/>
      <c r="OFM62" s="78"/>
      <c r="OFN62" s="78"/>
      <c r="OFO62" s="78"/>
      <c r="OFP62" s="78"/>
      <c r="OFQ62" s="78"/>
      <c r="OFR62" s="78"/>
      <c r="OFS62" s="78"/>
      <c r="OFT62" s="78"/>
      <c r="OFU62" s="78"/>
      <c r="OFV62" s="78"/>
      <c r="OFW62" s="78"/>
      <c r="OFX62" s="78"/>
      <c r="OFY62" s="78"/>
      <c r="OFZ62" s="78"/>
      <c r="OGA62" s="78"/>
      <c r="OGB62" s="78"/>
      <c r="OGC62" s="78"/>
      <c r="OGD62" s="78"/>
      <c r="OGE62" s="78"/>
      <c r="OGF62" s="78"/>
      <c r="OGG62" s="78"/>
      <c r="OGH62" s="78"/>
      <c r="OGI62" s="78"/>
      <c r="OGJ62" s="78"/>
      <c r="OGK62" s="78"/>
      <c r="OGL62" s="78"/>
      <c r="OGM62" s="78"/>
      <c r="OGN62" s="78"/>
      <c r="OGO62" s="78"/>
      <c r="OGP62" s="78"/>
      <c r="OGQ62" s="78"/>
      <c r="OGR62" s="78"/>
      <c r="OGS62" s="78"/>
      <c r="OGT62" s="78"/>
      <c r="OGU62" s="78"/>
      <c r="OGV62" s="78"/>
      <c r="OGW62" s="78"/>
      <c r="OGX62" s="78"/>
      <c r="OGY62" s="78"/>
      <c r="OGZ62" s="78"/>
      <c r="OHA62" s="78"/>
      <c r="OHB62" s="78"/>
      <c r="OHC62" s="78"/>
      <c r="OHD62" s="78"/>
      <c r="OHE62" s="78"/>
      <c r="OHF62" s="78"/>
      <c r="OHG62" s="78"/>
      <c r="OHH62" s="78"/>
      <c r="OHI62" s="78"/>
      <c r="OHJ62" s="78"/>
      <c r="OHK62" s="78"/>
      <c r="OHL62" s="78"/>
      <c r="OHM62" s="78"/>
      <c r="OHN62" s="78"/>
      <c r="OHO62" s="78"/>
      <c r="OHP62" s="78"/>
      <c r="OHQ62" s="78"/>
      <c r="OHR62" s="78"/>
      <c r="OHS62" s="78"/>
      <c r="OHT62" s="78"/>
      <c r="OHU62" s="78"/>
      <c r="OHV62" s="78"/>
      <c r="OHW62" s="78"/>
      <c r="OHX62" s="78"/>
      <c r="OHY62" s="78"/>
      <c r="OHZ62" s="78"/>
      <c r="OIA62" s="78"/>
      <c r="OIB62" s="78"/>
      <c r="OIC62" s="78"/>
      <c r="OID62" s="78"/>
      <c r="OIE62" s="78"/>
      <c r="OIF62" s="78"/>
      <c r="OIG62" s="78"/>
      <c r="OIH62" s="78"/>
      <c r="OII62" s="78"/>
      <c r="OIJ62" s="78"/>
      <c r="OIK62" s="78"/>
      <c r="OIL62" s="78"/>
      <c r="OIM62" s="78"/>
      <c r="OIN62" s="78"/>
      <c r="OIO62" s="78"/>
      <c r="OIP62" s="78"/>
      <c r="OIQ62" s="78"/>
      <c r="OIR62" s="78"/>
      <c r="OIS62" s="78"/>
      <c r="OIT62" s="78"/>
      <c r="OIU62" s="78"/>
      <c r="OIV62" s="78"/>
      <c r="OIW62" s="78"/>
      <c r="OIX62" s="78"/>
      <c r="OIY62" s="78"/>
      <c r="OIZ62" s="78"/>
      <c r="OJA62" s="78"/>
      <c r="OJB62" s="78"/>
      <c r="OJC62" s="78"/>
      <c r="OJD62" s="78"/>
      <c r="OJE62" s="78"/>
      <c r="OJF62" s="78"/>
      <c r="OJG62" s="78"/>
      <c r="OJH62" s="78"/>
      <c r="OJI62" s="78"/>
      <c r="OJJ62" s="78"/>
      <c r="OJK62" s="78"/>
      <c r="OJL62" s="78"/>
      <c r="OJM62" s="78"/>
      <c r="OJN62" s="78"/>
      <c r="OJO62" s="78"/>
      <c r="OJP62" s="78"/>
      <c r="OJQ62" s="78"/>
      <c r="OJR62" s="78"/>
      <c r="OJS62" s="78"/>
      <c r="OJT62" s="78"/>
      <c r="OJU62" s="78"/>
      <c r="OJV62" s="78"/>
      <c r="OJW62" s="78"/>
      <c r="OJX62" s="78"/>
      <c r="OJY62" s="78"/>
      <c r="OJZ62" s="78"/>
      <c r="OKA62" s="78"/>
      <c r="OKB62" s="78"/>
      <c r="OKC62" s="78"/>
      <c r="OKD62" s="78"/>
      <c r="OKE62" s="78"/>
      <c r="OKF62" s="78"/>
      <c r="OKG62" s="78"/>
      <c r="OKH62" s="78"/>
      <c r="OKI62" s="78"/>
      <c r="OKJ62" s="78"/>
      <c r="OKK62" s="78"/>
      <c r="OKL62" s="78"/>
      <c r="OKM62" s="78"/>
      <c r="OKN62" s="78"/>
      <c r="OKO62" s="78"/>
      <c r="OKP62" s="78"/>
      <c r="OKQ62" s="78"/>
      <c r="OKR62" s="78"/>
      <c r="OKS62" s="78"/>
      <c r="OKT62" s="78"/>
      <c r="OKU62" s="78"/>
      <c r="OKV62" s="78"/>
      <c r="OKW62" s="78"/>
      <c r="OKX62" s="78"/>
      <c r="OKY62" s="78"/>
      <c r="OKZ62" s="78"/>
      <c r="OLA62" s="78"/>
      <c r="OLB62" s="78"/>
      <c r="OLC62" s="78"/>
      <c r="OLD62" s="78"/>
      <c r="OLE62" s="78"/>
      <c r="OLF62" s="78"/>
      <c r="OLG62" s="78"/>
      <c r="OLH62" s="78"/>
      <c r="OLI62" s="78"/>
      <c r="OLJ62" s="78"/>
      <c r="OLK62" s="78"/>
      <c r="OLL62" s="78"/>
      <c r="OLM62" s="78"/>
      <c r="OLN62" s="78"/>
      <c r="OLO62" s="78"/>
      <c r="OLP62" s="78"/>
      <c r="OLQ62" s="78"/>
      <c r="OLR62" s="78"/>
      <c r="OLS62" s="78"/>
      <c r="OLT62" s="78"/>
      <c r="OLU62" s="78"/>
      <c r="OLV62" s="78"/>
      <c r="OLW62" s="78"/>
      <c r="OLX62" s="78"/>
      <c r="OLY62" s="78"/>
      <c r="OLZ62" s="78"/>
      <c r="OMA62" s="78"/>
      <c r="OMB62" s="78"/>
      <c r="OMC62" s="78"/>
      <c r="OMD62" s="78"/>
      <c r="OME62" s="78"/>
      <c r="OMF62" s="78"/>
      <c r="OMG62" s="78"/>
      <c r="OMH62" s="78"/>
      <c r="OMI62" s="78"/>
      <c r="OMJ62" s="78"/>
      <c r="OMK62" s="78"/>
      <c r="OML62" s="78"/>
      <c r="OMM62" s="78"/>
      <c r="OMN62" s="78"/>
      <c r="OMO62" s="78"/>
      <c r="OMP62" s="78"/>
      <c r="OMQ62" s="78"/>
      <c r="OMR62" s="78"/>
      <c r="OMS62" s="78"/>
      <c r="OMT62" s="78"/>
      <c r="OMU62" s="78"/>
      <c r="OMV62" s="78"/>
      <c r="OMW62" s="78"/>
      <c r="OMX62" s="78"/>
      <c r="OMY62" s="78"/>
      <c r="OMZ62" s="78"/>
      <c r="ONA62" s="78"/>
      <c r="ONB62" s="78"/>
      <c r="ONC62" s="78"/>
      <c r="OND62" s="78"/>
      <c r="ONE62" s="78"/>
      <c r="ONF62" s="78"/>
      <c r="ONG62" s="78"/>
      <c r="ONH62" s="78"/>
      <c r="ONI62" s="78"/>
      <c r="ONJ62" s="78"/>
      <c r="ONK62" s="78"/>
      <c r="ONL62" s="78"/>
      <c r="ONM62" s="78"/>
      <c r="ONN62" s="78"/>
      <c r="ONO62" s="78"/>
      <c r="ONP62" s="78"/>
      <c r="ONQ62" s="78"/>
      <c r="ONR62" s="78"/>
      <c r="ONS62" s="78"/>
      <c r="ONT62" s="78"/>
      <c r="ONU62" s="78"/>
      <c r="ONV62" s="78"/>
      <c r="ONW62" s="78"/>
      <c r="ONX62" s="78"/>
      <c r="ONY62" s="78"/>
      <c r="ONZ62" s="78"/>
      <c r="OOA62" s="78"/>
      <c r="OOB62" s="78"/>
      <c r="OOC62" s="78"/>
      <c r="OOD62" s="78"/>
      <c r="OOE62" s="78"/>
      <c r="OOF62" s="78"/>
      <c r="OOG62" s="78"/>
      <c r="OOH62" s="78"/>
      <c r="OOI62" s="78"/>
      <c r="OOJ62" s="78"/>
      <c r="OOK62" s="78"/>
      <c r="OOL62" s="78"/>
      <c r="OOM62" s="78"/>
      <c r="OON62" s="78"/>
      <c r="OOO62" s="78"/>
      <c r="OOP62" s="78"/>
      <c r="OOQ62" s="78"/>
      <c r="OOR62" s="78"/>
      <c r="OOS62" s="78"/>
      <c r="OOT62" s="78"/>
      <c r="OOU62" s="78"/>
      <c r="OOV62" s="78"/>
      <c r="OOW62" s="78"/>
      <c r="OOX62" s="78"/>
      <c r="OOY62" s="78"/>
      <c r="OOZ62" s="78"/>
      <c r="OPA62" s="78"/>
      <c r="OPB62" s="78"/>
      <c r="OPC62" s="78"/>
      <c r="OPD62" s="78"/>
      <c r="OPE62" s="78"/>
      <c r="OPF62" s="78"/>
      <c r="OPG62" s="78"/>
      <c r="OPH62" s="78"/>
      <c r="OPI62" s="78"/>
      <c r="OPJ62" s="78"/>
      <c r="OPK62" s="78"/>
      <c r="OPL62" s="78"/>
      <c r="OPM62" s="78"/>
      <c r="OPN62" s="78"/>
      <c r="OPO62" s="78"/>
      <c r="OPP62" s="78"/>
      <c r="OPQ62" s="78"/>
      <c r="OPR62" s="78"/>
      <c r="OPS62" s="78"/>
      <c r="OPT62" s="78"/>
      <c r="OPU62" s="78"/>
      <c r="OPV62" s="78"/>
      <c r="OPW62" s="78"/>
      <c r="OPX62" s="78"/>
      <c r="OPY62" s="78"/>
      <c r="OPZ62" s="78"/>
      <c r="OQA62" s="78"/>
      <c r="OQB62" s="78"/>
      <c r="OQC62" s="78"/>
      <c r="OQD62" s="78"/>
      <c r="OQE62" s="78"/>
      <c r="OQF62" s="78"/>
      <c r="OQG62" s="78"/>
      <c r="OQH62" s="78"/>
      <c r="OQI62" s="78"/>
      <c r="OQJ62" s="78"/>
      <c r="OQK62" s="78"/>
      <c r="OQL62" s="78"/>
      <c r="OQM62" s="78"/>
      <c r="OQN62" s="78"/>
      <c r="OQO62" s="78"/>
      <c r="OQP62" s="78"/>
      <c r="OQQ62" s="78"/>
      <c r="OQR62" s="78"/>
      <c r="OQS62" s="78"/>
      <c r="OQT62" s="78"/>
      <c r="OQU62" s="78"/>
      <c r="OQV62" s="78"/>
      <c r="OQW62" s="78"/>
      <c r="OQX62" s="78"/>
      <c r="OQY62" s="78"/>
      <c r="OQZ62" s="78"/>
      <c r="ORA62" s="78"/>
      <c r="ORB62" s="78"/>
      <c r="ORC62" s="78"/>
      <c r="ORD62" s="78"/>
      <c r="ORE62" s="78"/>
      <c r="ORF62" s="78"/>
      <c r="ORG62" s="78"/>
      <c r="ORH62" s="78"/>
      <c r="ORI62" s="78"/>
      <c r="ORJ62" s="78"/>
      <c r="ORK62" s="78"/>
      <c r="ORL62" s="78"/>
      <c r="ORM62" s="78"/>
      <c r="ORN62" s="78"/>
      <c r="ORO62" s="78"/>
      <c r="ORP62" s="78"/>
      <c r="ORQ62" s="78"/>
      <c r="ORR62" s="78"/>
      <c r="ORS62" s="78"/>
      <c r="ORT62" s="78"/>
      <c r="ORU62" s="78"/>
      <c r="ORV62" s="78"/>
      <c r="ORW62" s="78"/>
      <c r="ORX62" s="78"/>
      <c r="ORY62" s="78"/>
      <c r="ORZ62" s="78"/>
      <c r="OSA62" s="78"/>
      <c r="OSB62" s="78"/>
      <c r="OSC62" s="78"/>
      <c r="OSD62" s="78"/>
      <c r="OSE62" s="78"/>
      <c r="OSF62" s="78"/>
      <c r="OSG62" s="78"/>
      <c r="OSH62" s="78"/>
      <c r="OSI62" s="78"/>
      <c r="OSJ62" s="78"/>
      <c r="OSK62" s="78"/>
      <c r="OSL62" s="78"/>
      <c r="OSM62" s="78"/>
      <c r="OSN62" s="78"/>
      <c r="OSO62" s="78"/>
      <c r="OSP62" s="78"/>
      <c r="OSQ62" s="78"/>
      <c r="OSR62" s="78"/>
      <c r="OSS62" s="78"/>
      <c r="OST62" s="78"/>
      <c r="OSU62" s="78"/>
      <c r="OSV62" s="78"/>
      <c r="OSW62" s="78"/>
      <c r="OSX62" s="78"/>
      <c r="OSY62" s="78"/>
      <c r="OSZ62" s="78"/>
      <c r="OTA62" s="78"/>
      <c r="OTB62" s="78"/>
      <c r="OTC62" s="78"/>
      <c r="OTD62" s="78"/>
      <c r="OTE62" s="78"/>
      <c r="OTF62" s="78"/>
      <c r="OTG62" s="78"/>
      <c r="OTH62" s="78"/>
      <c r="OTI62" s="78"/>
      <c r="OTJ62" s="78"/>
      <c r="OTK62" s="78"/>
      <c r="OTL62" s="78"/>
      <c r="OTM62" s="78"/>
      <c r="OTN62" s="78"/>
      <c r="OTO62" s="78"/>
      <c r="OTP62" s="78"/>
      <c r="OTQ62" s="78"/>
      <c r="OTR62" s="78"/>
      <c r="OTS62" s="78"/>
      <c r="OTT62" s="78"/>
      <c r="OTU62" s="78"/>
      <c r="OTV62" s="78"/>
      <c r="OTW62" s="78"/>
      <c r="OTX62" s="78"/>
      <c r="OTY62" s="78"/>
      <c r="OTZ62" s="78"/>
      <c r="OUA62" s="78"/>
      <c r="OUB62" s="78"/>
      <c r="OUC62" s="78"/>
      <c r="OUD62" s="78"/>
      <c r="OUE62" s="78"/>
      <c r="OUF62" s="78"/>
      <c r="OUG62" s="78"/>
      <c r="OUH62" s="78"/>
      <c r="OUI62" s="78"/>
      <c r="OUJ62" s="78"/>
      <c r="OUK62" s="78"/>
      <c r="OUL62" s="78"/>
      <c r="OUM62" s="78"/>
      <c r="OUN62" s="78"/>
      <c r="OUO62" s="78"/>
      <c r="OUP62" s="78"/>
      <c r="OUQ62" s="78"/>
      <c r="OUR62" s="78"/>
      <c r="OUS62" s="78"/>
      <c r="OUT62" s="78"/>
      <c r="OUU62" s="78"/>
      <c r="OUV62" s="78"/>
      <c r="OUW62" s="78"/>
      <c r="OUX62" s="78"/>
      <c r="OUY62" s="78"/>
      <c r="OUZ62" s="78"/>
      <c r="OVA62" s="78"/>
      <c r="OVB62" s="78"/>
      <c r="OVC62" s="78"/>
      <c r="OVD62" s="78"/>
      <c r="OVE62" s="78"/>
      <c r="OVF62" s="78"/>
      <c r="OVG62" s="78"/>
      <c r="OVH62" s="78"/>
      <c r="OVI62" s="78"/>
      <c r="OVJ62" s="78"/>
      <c r="OVK62" s="78"/>
      <c r="OVL62" s="78"/>
      <c r="OVM62" s="78"/>
      <c r="OVN62" s="78"/>
      <c r="OVO62" s="78"/>
      <c r="OVP62" s="78"/>
      <c r="OVQ62" s="78"/>
      <c r="OVR62" s="78"/>
      <c r="OVS62" s="78"/>
      <c r="OVT62" s="78"/>
      <c r="OVU62" s="78"/>
      <c r="OVV62" s="78"/>
      <c r="OVW62" s="78"/>
      <c r="OVX62" s="78"/>
      <c r="OVY62" s="78"/>
      <c r="OVZ62" s="78"/>
      <c r="OWA62" s="78"/>
      <c r="OWB62" s="78"/>
      <c r="OWC62" s="78"/>
      <c r="OWD62" s="78"/>
      <c r="OWE62" s="78"/>
      <c r="OWF62" s="78"/>
      <c r="OWG62" s="78"/>
      <c r="OWH62" s="78"/>
      <c r="OWI62" s="78"/>
      <c r="OWJ62" s="78"/>
      <c r="OWK62" s="78"/>
      <c r="OWL62" s="78"/>
      <c r="OWM62" s="78"/>
      <c r="OWN62" s="78"/>
      <c r="OWO62" s="78"/>
      <c r="OWP62" s="78"/>
      <c r="OWQ62" s="78"/>
      <c r="OWR62" s="78"/>
      <c r="OWS62" s="78"/>
      <c r="OWT62" s="78"/>
      <c r="OWU62" s="78"/>
      <c r="OWV62" s="78"/>
      <c r="OWW62" s="78"/>
      <c r="OWX62" s="78"/>
      <c r="OWY62" s="78"/>
      <c r="OWZ62" s="78"/>
      <c r="OXA62" s="78"/>
      <c r="OXB62" s="78"/>
      <c r="OXC62" s="78"/>
      <c r="OXD62" s="78"/>
      <c r="OXE62" s="78"/>
      <c r="OXF62" s="78"/>
      <c r="OXG62" s="78"/>
      <c r="OXH62" s="78"/>
      <c r="OXI62" s="78"/>
      <c r="OXJ62" s="78"/>
      <c r="OXK62" s="78"/>
      <c r="OXL62" s="78"/>
      <c r="OXM62" s="78"/>
      <c r="OXN62" s="78"/>
      <c r="OXO62" s="78"/>
      <c r="OXP62" s="78"/>
      <c r="OXQ62" s="78"/>
      <c r="OXR62" s="78"/>
      <c r="OXS62" s="78"/>
      <c r="OXT62" s="78"/>
      <c r="OXU62" s="78"/>
      <c r="OXV62" s="78"/>
      <c r="OXW62" s="78"/>
      <c r="OXX62" s="78"/>
      <c r="OXY62" s="78"/>
      <c r="OXZ62" s="78"/>
      <c r="OYA62" s="78"/>
      <c r="OYB62" s="78"/>
      <c r="OYC62" s="78"/>
      <c r="OYD62" s="78"/>
      <c r="OYE62" s="78"/>
      <c r="OYF62" s="78"/>
      <c r="OYG62" s="78"/>
      <c r="OYH62" s="78"/>
      <c r="OYI62" s="78"/>
      <c r="OYJ62" s="78"/>
      <c r="OYK62" s="78"/>
      <c r="OYL62" s="78"/>
      <c r="OYM62" s="78"/>
      <c r="OYN62" s="78"/>
      <c r="OYO62" s="78"/>
      <c r="OYP62" s="78"/>
      <c r="OYQ62" s="78"/>
      <c r="OYR62" s="78"/>
      <c r="OYS62" s="78"/>
      <c r="OYT62" s="78"/>
      <c r="OYU62" s="78"/>
      <c r="OYV62" s="78"/>
      <c r="OYW62" s="78"/>
      <c r="OYX62" s="78"/>
      <c r="OYY62" s="78"/>
      <c r="OYZ62" s="78"/>
      <c r="OZA62" s="78"/>
      <c r="OZB62" s="78"/>
      <c r="OZC62" s="78"/>
      <c r="OZD62" s="78"/>
      <c r="OZE62" s="78"/>
      <c r="OZF62" s="78"/>
      <c r="OZG62" s="78"/>
      <c r="OZH62" s="78"/>
      <c r="OZI62" s="78"/>
      <c r="OZJ62" s="78"/>
      <c r="OZK62" s="78"/>
      <c r="OZL62" s="78"/>
      <c r="OZM62" s="78"/>
      <c r="OZN62" s="78"/>
      <c r="OZO62" s="78"/>
      <c r="OZP62" s="78"/>
      <c r="OZQ62" s="78"/>
      <c r="OZR62" s="78"/>
      <c r="OZS62" s="78"/>
      <c r="OZT62" s="78"/>
      <c r="OZU62" s="78"/>
      <c r="OZV62" s="78"/>
      <c r="OZW62" s="78"/>
      <c r="OZX62" s="78"/>
      <c r="OZY62" s="78"/>
      <c r="OZZ62" s="78"/>
      <c r="PAA62" s="78"/>
      <c r="PAB62" s="78"/>
      <c r="PAC62" s="78"/>
      <c r="PAD62" s="78"/>
      <c r="PAE62" s="78"/>
      <c r="PAF62" s="78"/>
      <c r="PAG62" s="78"/>
      <c r="PAH62" s="78"/>
      <c r="PAI62" s="78"/>
      <c r="PAJ62" s="78"/>
      <c r="PAK62" s="78"/>
      <c r="PAL62" s="78"/>
      <c r="PAM62" s="78"/>
      <c r="PAN62" s="78"/>
      <c r="PAO62" s="78"/>
      <c r="PAP62" s="78"/>
      <c r="PAQ62" s="78"/>
      <c r="PAR62" s="78"/>
      <c r="PAS62" s="78"/>
      <c r="PAT62" s="78"/>
      <c r="PAU62" s="78"/>
      <c r="PAV62" s="78"/>
      <c r="PAW62" s="78"/>
      <c r="PAX62" s="78"/>
      <c r="PAY62" s="78"/>
      <c r="PAZ62" s="78"/>
      <c r="PBA62" s="78"/>
      <c r="PBB62" s="78"/>
      <c r="PBC62" s="78"/>
      <c r="PBD62" s="78"/>
      <c r="PBE62" s="78"/>
      <c r="PBF62" s="78"/>
      <c r="PBG62" s="78"/>
      <c r="PBH62" s="78"/>
      <c r="PBI62" s="78"/>
      <c r="PBJ62" s="78"/>
      <c r="PBK62" s="78"/>
      <c r="PBL62" s="78"/>
      <c r="PBM62" s="78"/>
      <c r="PBN62" s="78"/>
      <c r="PBO62" s="78"/>
      <c r="PBP62" s="78"/>
      <c r="PBQ62" s="78"/>
      <c r="PBR62" s="78"/>
      <c r="PBS62" s="78"/>
      <c r="PBT62" s="78"/>
      <c r="PBU62" s="78"/>
      <c r="PBV62" s="78"/>
      <c r="PBW62" s="78"/>
      <c r="PBX62" s="78"/>
      <c r="PBY62" s="78"/>
      <c r="PBZ62" s="78"/>
      <c r="PCA62" s="78"/>
      <c r="PCB62" s="78"/>
      <c r="PCC62" s="78"/>
      <c r="PCD62" s="78"/>
      <c r="PCE62" s="78"/>
      <c r="PCF62" s="78"/>
      <c r="PCG62" s="78"/>
      <c r="PCH62" s="78"/>
      <c r="PCI62" s="78"/>
      <c r="PCJ62" s="78"/>
      <c r="PCK62" s="78"/>
      <c r="PCL62" s="78"/>
      <c r="PCM62" s="78"/>
      <c r="PCN62" s="78"/>
      <c r="PCO62" s="78"/>
      <c r="PCP62" s="78"/>
      <c r="PCQ62" s="78"/>
      <c r="PCR62" s="78"/>
      <c r="PCS62" s="78"/>
      <c r="PCT62" s="78"/>
      <c r="PCU62" s="78"/>
      <c r="PCV62" s="78"/>
      <c r="PCW62" s="78"/>
      <c r="PCX62" s="78"/>
      <c r="PCY62" s="78"/>
      <c r="PCZ62" s="78"/>
      <c r="PDA62" s="78"/>
      <c r="PDB62" s="78"/>
      <c r="PDC62" s="78"/>
      <c r="PDD62" s="78"/>
      <c r="PDE62" s="78"/>
      <c r="PDF62" s="78"/>
      <c r="PDG62" s="78"/>
      <c r="PDH62" s="78"/>
      <c r="PDI62" s="78"/>
      <c r="PDJ62" s="78"/>
      <c r="PDK62" s="78"/>
      <c r="PDL62" s="78"/>
      <c r="PDM62" s="78"/>
      <c r="PDN62" s="78"/>
      <c r="PDO62" s="78"/>
      <c r="PDP62" s="78"/>
      <c r="PDQ62" s="78"/>
      <c r="PDR62" s="78"/>
      <c r="PDS62" s="78"/>
      <c r="PDT62" s="78"/>
      <c r="PDU62" s="78"/>
      <c r="PDV62" s="78"/>
      <c r="PDW62" s="78"/>
      <c r="PDX62" s="78"/>
      <c r="PDY62" s="78"/>
      <c r="PDZ62" s="78"/>
      <c r="PEA62" s="78"/>
      <c r="PEB62" s="78"/>
      <c r="PEC62" s="78"/>
      <c r="PED62" s="78"/>
      <c r="PEE62" s="78"/>
      <c r="PEF62" s="78"/>
      <c r="PEG62" s="78"/>
      <c r="PEH62" s="78"/>
      <c r="PEI62" s="78"/>
      <c r="PEJ62" s="78"/>
      <c r="PEK62" s="78"/>
      <c r="PEL62" s="78"/>
      <c r="PEM62" s="78"/>
      <c r="PEN62" s="78"/>
      <c r="PEO62" s="78"/>
      <c r="PEP62" s="78"/>
      <c r="PEQ62" s="78"/>
      <c r="PER62" s="78"/>
      <c r="PES62" s="78"/>
      <c r="PET62" s="78"/>
      <c r="PEU62" s="78"/>
      <c r="PEV62" s="78"/>
      <c r="PEW62" s="78"/>
      <c r="PEX62" s="78"/>
      <c r="PEY62" s="78"/>
      <c r="PEZ62" s="78"/>
      <c r="PFA62" s="78"/>
      <c r="PFB62" s="78"/>
      <c r="PFC62" s="78"/>
      <c r="PFD62" s="78"/>
      <c r="PFE62" s="78"/>
      <c r="PFF62" s="78"/>
      <c r="PFG62" s="78"/>
      <c r="PFH62" s="78"/>
      <c r="PFI62" s="78"/>
      <c r="PFJ62" s="78"/>
      <c r="PFK62" s="78"/>
      <c r="PFL62" s="78"/>
      <c r="PFM62" s="78"/>
      <c r="PFN62" s="78"/>
      <c r="PFO62" s="78"/>
      <c r="PFP62" s="78"/>
      <c r="PFQ62" s="78"/>
      <c r="PFR62" s="78"/>
      <c r="PFS62" s="78"/>
      <c r="PFT62" s="78"/>
      <c r="PFU62" s="78"/>
      <c r="PFV62" s="78"/>
      <c r="PFW62" s="78"/>
      <c r="PFX62" s="78"/>
      <c r="PFY62" s="78"/>
      <c r="PFZ62" s="78"/>
      <c r="PGA62" s="78"/>
      <c r="PGB62" s="78"/>
      <c r="PGC62" s="78"/>
      <c r="PGD62" s="78"/>
      <c r="PGE62" s="78"/>
      <c r="PGF62" s="78"/>
      <c r="PGG62" s="78"/>
      <c r="PGH62" s="78"/>
      <c r="PGI62" s="78"/>
      <c r="PGJ62" s="78"/>
      <c r="PGK62" s="78"/>
      <c r="PGL62" s="78"/>
      <c r="PGM62" s="78"/>
      <c r="PGN62" s="78"/>
      <c r="PGO62" s="78"/>
      <c r="PGP62" s="78"/>
      <c r="PGQ62" s="78"/>
      <c r="PGR62" s="78"/>
      <c r="PGS62" s="78"/>
      <c r="PGT62" s="78"/>
      <c r="PGU62" s="78"/>
      <c r="PGV62" s="78"/>
      <c r="PGW62" s="78"/>
      <c r="PGX62" s="78"/>
      <c r="PGY62" s="78"/>
      <c r="PGZ62" s="78"/>
      <c r="PHA62" s="78"/>
      <c r="PHB62" s="78"/>
      <c r="PHC62" s="78"/>
      <c r="PHD62" s="78"/>
      <c r="PHE62" s="78"/>
      <c r="PHF62" s="78"/>
      <c r="PHG62" s="78"/>
      <c r="PHH62" s="78"/>
      <c r="PHI62" s="78"/>
      <c r="PHJ62" s="78"/>
      <c r="PHK62" s="78"/>
      <c r="PHL62" s="78"/>
      <c r="PHM62" s="78"/>
      <c r="PHN62" s="78"/>
      <c r="PHO62" s="78"/>
      <c r="PHP62" s="78"/>
      <c r="PHQ62" s="78"/>
      <c r="PHR62" s="78"/>
      <c r="PHS62" s="78"/>
      <c r="PHT62" s="78"/>
      <c r="PHU62" s="78"/>
      <c r="PHV62" s="78"/>
      <c r="PHW62" s="78"/>
      <c r="PHX62" s="78"/>
      <c r="PHY62" s="78"/>
      <c r="PHZ62" s="78"/>
      <c r="PIA62" s="78"/>
      <c r="PIB62" s="78"/>
      <c r="PIC62" s="78"/>
      <c r="PID62" s="78"/>
      <c r="PIE62" s="78"/>
      <c r="PIF62" s="78"/>
      <c r="PIG62" s="78"/>
      <c r="PIH62" s="78"/>
      <c r="PII62" s="78"/>
      <c r="PIJ62" s="78"/>
      <c r="PIK62" s="78"/>
      <c r="PIL62" s="78"/>
      <c r="PIM62" s="78"/>
      <c r="PIN62" s="78"/>
      <c r="PIO62" s="78"/>
      <c r="PIP62" s="78"/>
      <c r="PIQ62" s="78"/>
      <c r="PIR62" s="78"/>
      <c r="PIS62" s="78"/>
      <c r="PIT62" s="78"/>
      <c r="PIU62" s="78"/>
      <c r="PIV62" s="78"/>
      <c r="PIW62" s="78"/>
      <c r="PIX62" s="78"/>
      <c r="PIY62" s="78"/>
      <c r="PIZ62" s="78"/>
      <c r="PJA62" s="78"/>
      <c r="PJB62" s="78"/>
      <c r="PJC62" s="78"/>
      <c r="PJD62" s="78"/>
      <c r="PJE62" s="78"/>
      <c r="PJF62" s="78"/>
      <c r="PJG62" s="78"/>
      <c r="PJH62" s="78"/>
      <c r="PJI62" s="78"/>
      <c r="PJJ62" s="78"/>
      <c r="PJK62" s="78"/>
      <c r="PJL62" s="78"/>
      <c r="PJM62" s="78"/>
      <c r="PJN62" s="78"/>
      <c r="PJO62" s="78"/>
      <c r="PJP62" s="78"/>
      <c r="PJQ62" s="78"/>
      <c r="PJR62" s="78"/>
      <c r="PJS62" s="78"/>
      <c r="PJT62" s="78"/>
      <c r="PJU62" s="78"/>
      <c r="PJV62" s="78"/>
      <c r="PJW62" s="78"/>
      <c r="PJX62" s="78"/>
      <c r="PJY62" s="78"/>
      <c r="PJZ62" s="78"/>
      <c r="PKA62" s="78"/>
      <c r="PKB62" s="78"/>
      <c r="PKC62" s="78"/>
      <c r="PKD62" s="78"/>
      <c r="PKE62" s="78"/>
      <c r="PKF62" s="78"/>
      <c r="PKG62" s="78"/>
      <c r="PKH62" s="78"/>
      <c r="PKI62" s="78"/>
      <c r="PKJ62" s="78"/>
      <c r="PKK62" s="78"/>
      <c r="PKL62" s="78"/>
      <c r="PKM62" s="78"/>
      <c r="PKN62" s="78"/>
      <c r="PKO62" s="78"/>
      <c r="PKP62" s="78"/>
      <c r="PKQ62" s="78"/>
      <c r="PKR62" s="78"/>
      <c r="PKS62" s="78"/>
      <c r="PKT62" s="78"/>
      <c r="PKU62" s="78"/>
      <c r="PKV62" s="78"/>
      <c r="PKW62" s="78"/>
      <c r="PKX62" s="78"/>
      <c r="PKY62" s="78"/>
      <c r="PKZ62" s="78"/>
      <c r="PLA62" s="78"/>
      <c r="PLB62" s="78"/>
      <c r="PLC62" s="78"/>
      <c r="PLD62" s="78"/>
      <c r="PLE62" s="78"/>
      <c r="PLF62" s="78"/>
      <c r="PLG62" s="78"/>
      <c r="PLH62" s="78"/>
      <c r="PLI62" s="78"/>
      <c r="PLJ62" s="78"/>
      <c r="PLK62" s="78"/>
      <c r="PLL62" s="78"/>
      <c r="PLM62" s="78"/>
      <c r="PLN62" s="78"/>
      <c r="PLO62" s="78"/>
      <c r="PLP62" s="78"/>
      <c r="PLQ62" s="78"/>
      <c r="PLR62" s="78"/>
      <c r="PLS62" s="78"/>
      <c r="PLT62" s="78"/>
      <c r="PLU62" s="78"/>
      <c r="PLV62" s="78"/>
      <c r="PLW62" s="78"/>
      <c r="PLX62" s="78"/>
      <c r="PLY62" s="78"/>
      <c r="PLZ62" s="78"/>
      <c r="PMA62" s="78"/>
      <c r="PMB62" s="78"/>
      <c r="PMC62" s="78"/>
      <c r="PMD62" s="78"/>
      <c r="PME62" s="78"/>
      <c r="PMF62" s="78"/>
      <c r="PMG62" s="78"/>
      <c r="PMH62" s="78"/>
      <c r="PMI62" s="78"/>
      <c r="PMJ62" s="78"/>
      <c r="PMK62" s="78"/>
      <c r="PML62" s="78"/>
      <c r="PMM62" s="78"/>
      <c r="PMN62" s="78"/>
      <c r="PMO62" s="78"/>
      <c r="PMP62" s="78"/>
      <c r="PMQ62" s="78"/>
      <c r="PMR62" s="78"/>
      <c r="PMS62" s="78"/>
      <c r="PMT62" s="78"/>
      <c r="PMU62" s="78"/>
      <c r="PMV62" s="78"/>
      <c r="PMW62" s="78"/>
      <c r="PMX62" s="78"/>
      <c r="PMY62" s="78"/>
      <c r="PMZ62" s="78"/>
      <c r="PNA62" s="78"/>
      <c r="PNB62" s="78"/>
      <c r="PNC62" s="78"/>
      <c r="PND62" s="78"/>
      <c r="PNE62" s="78"/>
      <c r="PNF62" s="78"/>
      <c r="PNG62" s="78"/>
      <c r="PNH62" s="78"/>
      <c r="PNI62" s="78"/>
      <c r="PNJ62" s="78"/>
      <c r="PNK62" s="78"/>
      <c r="PNL62" s="78"/>
      <c r="PNM62" s="78"/>
      <c r="PNN62" s="78"/>
      <c r="PNO62" s="78"/>
      <c r="PNP62" s="78"/>
      <c r="PNQ62" s="78"/>
      <c r="PNR62" s="78"/>
      <c r="PNS62" s="78"/>
      <c r="PNT62" s="78"/>
      <c r="PNU62" s="78"/>
      <c r="PNV62" s="78"/>
      <c r="PNW62" s="78"/>
      <c r="PNX62" s="78"/>
      <c r="PNY62" s="78"/>
      <c r="PNZ62" s="78"/>
      <c r="POA62" s="78"/>
      <c r="POB62" s="78"/>
      <c r="POC62" s="78"/>
      <c r="POD62" s="78"/>
      <c r="POE62" s="78"/>
      <c r="POF62" s="78"/>
      <c r="POG62" s="78"/>
      <c r="POH62" s="78"/>
      <c r="POI62" s="78"/>
      <c r="POJ62" s="78"/>
      <c r="POK62" s="78"/>
      <c r="POL62" s="78"/>
      <c r="POM62" s="78"/>
      <c r="PON62" s="78"/>
      <c r="POO62" s="78"/>
      <c r="POP62" s="78"/>
      <c r="POQ62" s="78"/>
      <c r="POR62" s="78"/>
      <c r="POS62" s="78"/>
      <c r="POT62" s="78"/>
      <c r="POU62" s="78"/>
      <c r="POV62" s="78"/>
      <c r="POW62" s="78"/>
      <c r="POX62" s="78"/>
      <c r="POY62" s="78"/>
      <c r="POZ62" s="78"/>
      <c r="PPA62" s="78"/>
      <c r="PPB62" s="78"/>
      <c r="PPC62" s="78"/>
      <c r="PPD62" s="78"/>
      <c r="PPE62" s="78"/>
      <c r="PPF62" s="78"/>
      <c r="PPG62" s="78"/>
      <c r="PPH62" s="78"/>
      <c r="PPI62" s="78"/>
      <c r="PPJ62" s="78"/>
      <c r="PPK62" s="78"/>
      <c r="PPL62" s="78"/>
      <c r="PPM62" s="78"/>
      <c r="PPN62" s="78"/>
      <c r="PPO62" s="78"/>
      <c r="PPP62" s="78"/>
      <c r="PPQ62" s="78"/>
      <c r="PPR62" s="78"/>
      <c r="PPS62" s="78"/>
      <c r="PPT62" s="78"/>
      <c r="PPU62" s="78"/>
      <c r="PPV62" s="78"/>
      <c r="PPW62" s="78"/>
      <c r="PPX62" s="78"/>
      <c r="PPY62" s="78"/>
      <c r="PPZ62" s="78"/>
      <c r="PQA62" s="78"/>
      <c r="PQB62" s="78"/>
      <c r="PQC62" s="78"/>
      <c r="PQD62" s="78"/>
      <c r="PQE62" s="78"/>
      <c r="PQF62" s="78"/>
      <c r="PQG62" s="78"/>
      <c r="PQH62" s="78"/>
      <c r="PQI62" s="78"/>
      <c r="PQJ62" s="78"/>
      <c r="PQK62" s="78"/>
      <c r="PQL62" s="78"/>
      <c r="PQM62" s="78"/>
      <c r="PQN62" s="78"/>
      <c r="PQO62" s="78"/>
      <c r="PQP62" s="78"/>
      <c r="PQQ62" s="78"/>
      <c r="PQR62" s="78"/>
      <c r="PQS62" s="78"/>
      <c r="PQT62" s="78"/>
      <c r="PQU62" s="78"/>
      <c r="PQV62" s="78"/>
      <c r="PQW62" s="78"/>
      <c r="PQX62" s="78"/>
      <c r="PQY62" s="78"/>
      <c r="PQZ62" s="78"/>
      <c r="PRA62" s="78"/>
      <c r="PRB62" s="78"/>
      <c r="PRC62" s="78"/>
      <c r="PRD62" s="78"/>
      <c r="PRE62" s="78"/>
      <c r="PRF62" s="78"/>
      <c r="PRG62" s="78"/>
      <c r="PRH62" s="78"/>
      <c r="PRI62" s="78"/>
      <c r="PRJ62" s="78"/>
      <c r="PRK62" s="78"/>
      <c r="PRL62" s="78"/>
      <c r="PRM62" s="78"/>
      <c r="PRN62" s="78"/>
      <c r="PRO62" s="78"/>
      <c r="PRP62" s="78"/>
      <c r="PRQ62" s="78"/>
      <c r="PRR62" s="78"/>
      <c r="PRS62" s="78"/>
      <c r="PRT62" s="78"/>
      <c r="PRU62" s="78"/>
      <c r="PRV62" s="78"/>
      <c r="PRW62" s="78"/>
      <c r="PRX62" s="78"/>
      <c r="PRY62" s="78"/>
      <c r="PRZ62" s="78"/>
      <c r="PSA62" s="78"/>
      <c r="PSB62" s="78"/>
      <c r="PSC62" s="78"/>
      <c r="PSD62" s="78"/>
      <c r="PSE62" s="78"/>
      <c r="PSF62" s="78"/>
      <c r="PSG62" s="78"/>
      <c r="PSH62" s="78"/>
      <c r="PSI62" s="78"/>
      <c r="PSJ62" s="78"/>
      <c r="PSK62" s="78"/>
      <c r="PSL62" s="78"/>
      <c r="PSM62" s="78"/>
      <c r="PSN62" s="78"/>
      <c r="PSO62" s="78"/>
      <c r="PSP62" s="78"/>
      <c r="PSQ62" s="78"/>
      <c r="PSR62" s="78"/>
      <c r="PSS62" s="78"/>
      <c r="PST62" s="78"/>
      <c r="PSU62" s="78"/>
      <c r="PSV62" s="78"/>
      <c r="PSW62" s="78"/>
      <c r="PSX62" s="78"/>
      <c r="PSY62" s="78"/>
      <c r="PSZ62" s="78"/>
      <c r="PTA62" s="78"/>
      <c r="PTB62" s="78"/>
      <c r="PTC62" s="78"/>
      <c r="PTD62" s="78"/>
      <c r="PTE62" s="78"/>
      <c r="PTF62" s="78"/>
      <c r="PTG62" s="78"/>
      <c r="PTH62" s="78"/>
      <c r="PTI62" s="78"/>
      <c r="PTJ62" s="78"/>
      <c r="PTK62" s="78"/>
      <c r="PTL62" s="78"/>
      <c r="PTM62" s="78"/>
      <c r="PTN62" s="78"/>
      <c r="PTO62" s="78"/>
      <c r="PTP62" s="78"/>
      <c r="PTQ62" s="78"/>
      <c r="PTR62" s="78"/>
      <c r="PTS62" s="78"/>
      <c r="PTT62" s="78"/>
      <c r="PTU62" s="78"/>
      <c r="PTV62" s="78"/>
      <c r="PTW62" s="78"/>
      <c r="PTX62" s="78"/>
      <c r="PTY62" s="78"/>
      <c r="PTZ62" s="78"/>
      <c r="PUA62" s="78"/>
      <c r="PUB62" s="78"/>
      <c r="PUC62" s="78"/>
      <c r="PUD62" s="78"/>
      <c r="PUE62" s="78"/>
      <c r="PUF62" s="78"/>
      <c r="PUG62" s="78"/>
      <c r="PUH62" s="78"/>
      <c r="PUI62" s="78"/>
      <c r="PUJ62" s="78"/>
      <c r="PUK62" s="78"/>
      <c r="PUL62" s="78"/>
      <c r="PUM62" s="78"/>
      <c r="PUN62" s="78"/>
      <c r="PUO62" s="78"/>
      <c r="PUP62" s="78"/>
      <c r="PUQ62" s="78"/>
      <c r="PUR62" s="78"/>
      <c r="PUS62" s="78"/>
      <c r="PUT62" s="78"/>
      <c r="PUU62" s="78"/>
      <c r="PUV62" s="78"/>
      <c r="PUW62" s="78"/>
      <c r="PUX62" s="78"/>
      <c r="PUY62" s="78"/>
      <c r="PUZ62" s="78"/>
      <c r="PVA62" s="78"/>
      <c r="PVB62" s="78"/>
      <c r="PVC62" s="78"/>
      <c r="PVD62" s="78"/>
      <c r="PVE62" s="78"/>
      <c r="PVF62" s="78"/>
      <c r="PVG62" s="78"/>
      <c r="PVH62" s="78"/>
      <c r="PVI62" s="78"/>
      <c r="PVJ62" s="78"/>
      <c r="PVK62" s="78"/>
      <c r="PVL62" s="78"/>
      <c r="PVM62" s="78"/>
      <c r="PVN62" s="78"/>
      <c r="PVO62" s="78"/>
      <c r="PVP62" s="78"/>
      <c r="PVQ62" s="78"/>
      <c r="PVR62" s="78"/>
      <c r="PVS62" s="78"/>
      <c r="PVT62" s="78"/>
      <c r="PVU62" s="78"/>
      <c r="PVV62" s="78"/>
      <c r="PVW62" s="78"/>
      <c r="PVX62" s="78"/>
      <c r="PVY62" s="78"/>
      <c r="PVZ62" s="78"/>
      <c r="PWA62" s="78"/>
      <c r="PWB62" s="78"/>
      <c r="PWC62" s="78"/>
      <c r="PWD62" s="78"/>
      <c r="PWE62" s="78"/>
      <c r="PWF62" s="78"/>
      <c r="PWG62" s="78"/>
      <c r="PWH62" s="78"/>
      <c r="PWI62" s="78"/>
      <c r="PWJ62" s="78"/>
      <c r="PWK62" s="78"/>
      <c r="PWL62" s="78"/>
      <c r="PWM62" s="78"/>
      <c r="PWN62" s="78"/>
      <c r="PWO62" s="78"/>
      <c r="PWP62" s="78"/>
      <c r="PWQ62" s="78"/>
      <c r="PWR62" s="78"/>
      <c r="PWS62" s="78"/>
      <c r="PWT62" s="78"/>
      <c r="PWU62" s="78"/>
      <c r="PWV62" s="78"/>
      <c r="PWW62" s="78"/>
      <c r="PWX62" s="78"/>
      <c r="PWY62" s="78"/>
      <c r="PWZ62" s="78"/>
      <c r="PXA62" s="78"/>
      <c r="PXB62" s="78"/>
      <c r="PXC62" s="78"/>
      <c r="PXD62" s="78"/>
      <c r="PXE62" s="78"/>
      <c r="PXF62" s="78"/>
      <c r="PXG62" s="78"/>
      <c r="PXH62" s="78"/>
      <c r="PXI62" s="78"/>
      <c r="PXJ62" s="78"/>
      <c r="PXK62" s="78"/>
      <c r="PXL62" s="78"/>
      <c r="PXM62" s="78"/>
      <c r="PXN62" s="78"/>
      <c r="PXO62" s="78"/>
      <c r="PXP62" s="78"/>
      <c r="PXQ62" s="78"/>
      <c r="PXR62" s="78"/>
      <c r="PXS62" s="78"/>
      <c r="PXT62" s="78"/>
      <c r="PXU62" s="78"/>
      <c r="PXV62" s="78"/>
      <c r="PXW62" s="78"/>
      <c r="PXX62" s="78"/>
      <c r="PXY62" s="78"/>
      <c r="PXZ62" s="78"/>
      <c r="PYA62" s="78"/>
      <c r="PYB62" s="78"/>
      <c r="PYC62" s="78"/>
      <c r="PYD62" s="78"/>
      <c r="PYE62" s="78"/>
      <c r="PYF62" s="78"/>
      <c r="PYG62" s="78"/>
      <c r="PYH62" s="78"/>
      <c r="PYI62" s="78"/>
      <c r="PYJ62" s="78"/>
      <c r="PYK62" s="78"/>
      <c r="PYL62" s="78"/>
      <c r="PYM62" s="78"/>
      <c r="PYN62" s="78"/>
      <c r="PYO62" s="78"/>
      <c r="PYP62" s="78"/>
      <c r="PYQ62" s="78"/>
      <c r="PYR62" s="78"/>
      <c r="PYS62" s="78"/>
      <c r="PYT62" s="78"/>
      <c r="PYU62" s="78"/>
      <c r="PYV62" s="78"/>
      <c r="PYW62" s="78"/>
      <c r="PYX62" s="78"/>
      <c r="PYY62" s="78"/>
      <c r="PYZ62" s="78"/>
      <c r="PZA62" s="78"/>
      <c r="PZB62" s="78"/>
      <c r="PZC62" s="78"/>
      <c r="PZD62" s="78"/>
      <c r="PZE62" s="78"/>
      <c r="PZF62" s="78"/>
      <c r="PZG62" s="78"/>
      <c r="PZH62" s="78"/>
      <c r="PZI62" s="78"/>
      <c r="PZJ62" s="78"/>
      <c r="PZK62" s="78"/>
      <c r="PZL62" s="78"/>
      <c r="PZM62" s="78"/>
      <c r="PZN62" s="78"/>
      <c r="PZO62" s="78"/>
      <c r="PZP62" s="78"/>
      <c r="PZQ62" s="78"/>
      <c r="PZR62" s="78"/>
      <c r="PZS62" s="78"/>
      <c r="PZT62" s="78"/>
      <c r="PZU62" s="78"/>
      <c r="PZV62" s="78"/>
      <c r="PZW62" s="78"/>
      <c r="PZX62" s="78"/>
      <c r="PZY62" s="78"/>
      <c r="PZZ62" s="78"/>
      <c r="QAA62" s="78"/>
      <c r="QAB62" s="78"/>
      <c r="QAC62" s="78"/>
      <c r="QAD62" s="78"/>
      <c r="QAE62" s="78"/>
      <c r="QAF62" s="78"/>
      <c r="QAG62" s="78"/>
      <c r="QAH62" s="78"/>
      <c r="QAI62" s="78"/>
      <c r="QAJ62" s="78"/>
      <c r="QAK62" s="78"/>
      <c r="QAL62" s="78"/>
      <c r="QAM62" s="78"/>
      <c r="QAN62" s="78"/>
      <c r="QAO62" s="78"/>
      <c r="QAP62" s="78"/>
      <c r="QAQ62" s="78"/>
      <c r="QAR62" s="78"/>
      <c r="QAS62" s="78"/>
      <c r="QAT62" s="78"/>
      <c r="QAU62" s="78"/>
      <c r="QAV62" s="78"/>
      <c r="QAW62" s="78"/>
      <c r="QAX62" s="78"/>
      <c r="QAY62" s="78"/>
      <c r="QAZ62" s="78"/>
      <c r="QBA62" s="78"/>
      <c r="QBB62" s="78"/>
      <c r="QBC62" s="78"/>
      <c r="QBD62" s="78"/>
      <c r="QBE62" s="78"/>
      <c r="QBF62" s="78"/>
      <c r="QBG62" s="78"/>
      <c r="QBH62" s="78"/>
      <c r="QBI62" s="78"/>
      <c r="QBJ62" s="78"/>
      <c r="QBK62" s="78"/>
      <c r="QBL62" s="78"/>
      <c r="QBM62" s="78"/>
      <c r="QBN62" s="78"/>
      <c r="QBO62" s="78"/>
      <c r="QBP62" s="78"/>
      <c r="QBQ62" s="78"/>
      <c r="QBR62" s="78"/>
      <c r="QBS62" s="78"/>
      <c r="QBT62" s="78"/>
      <c r="QBU62" s="78"/>
      <c r="QBV62" s="78"/>
      <c r="QBW62" s="78"/>
      <c r="QBX62" s="78"/>
      <c r="QBY62" s="78"/>
      <c r="QBZ62" s="78"/>
      <c r="QCA62" s="78"/>
      <c r="QCB62" s="78"/>
      <c r="QCC62" s="78"/>
      <c r="QCD62" s="78"/>
      <c r="QCE62" s="78"/>
      <c r="QCF62" s="78"/>
      <c r="QCG62" s="78"/>
      <c r="QCH62" s="78"/>
      <c r="QCI62" s="78"/>
      <c r="QCJ62" s="78"/>
      <c r="QCK62" s="78"/>
      <c r="QCL62" s="78"/>
      <c r="QCM62" s="78"/>
      <c r="QCN62" s="78"/>
      <c r="QCO62" s="78"/>
      <c r="QCP62" s="78"/>
      <c r="QCQ62" s="78"/>
      <c r="QCR62" s="78"/>
      <c r="QCS62" s="78"/>
      <c r="QCT62" s="78"/>
      <c r="QCU62" s="78"/>
      <c r="QCV62" s="78"/>
      <c r="QCW62" s="78"/>
      <c r="QCX62" s="78"/>
      <c r="QCY62" s="78"/>
      <c r="QCZ62" s="78"/>
      <c r="QDA62" s="78"/>
      <c r="QDB62" s="78"/>
      <c r="QDC62" s="78"/>
      <c r="QDD62" s="78"/>
      <c r="QDE62" s="78"/>
      <c r="QDF62" s="78"/>
      <c r="QDG62" s="78"/>
      <c r="QDH62" s="78"/>
      <c r="QDI62" s="78"/>
      <c r="QDJ62" s="78"/>
      <c r="QDK62" s="78"/>
      <c r="QDL62" s="78"/>
      <c r="QDM62" s="78"/>
      <c r="QDN62" s="78"/>
      <c r="QDO62" s="78"/>
      <c r="QDP62" s="78"/>
      <c r="QDQ62" s="78"/>
      <c r="QDR62" s="78"/>
      <c r="QDS62" s="78"/>
      <c r="QDT62" s="78"/>
      <c r="QDU62" s="78"/>
      <c r="QDV62" s="78"/>
      <c r="QDW62" s="78"/>
      <c r="QDX62" s="78"/>
      <c r="QDY62" s="78"/>
      <c r="QDZ62" s="78"/>
      <c r="QEA62" s="78"/>
      <c r="QEB62" s="78"/>
      <c r="QEC62" s="78"/>
      <c r="QED62" s="78"/>
      <c r="QEE62" s="78"/>
      <c r="QEF62" s="78"/>
      <c r="QEG62" s="78"/>
      <c r="QEH62" s="78"/>
      <c r="QEI62" s="78"/>
      <c r="QEJ62" s="78"/>
      <c r="QEK62" s="78"/>
      <c r="QEL62" s="78"/>
      <c r="QEM62" s="78"/>
      <c r="QEN62" s="78"/>
      <c r="QEO62" s="78"/>
      <c r="QEP62" s="78"/>
      <c r="QEQ62" s="78"/>
      <c r="QER62" s="78"/>
      <c r="QES62" s="78"/>
      <c r="QET62" s="78"/>
      <c r="QEU62" s="78"/>
      <c r="QEV62" s="78"/>
      <c r="QEW62" s="78"/>
      <c r="QEX62" s="78"/>
      <c r="QEY62" s="78"/>
      <c r="QEZ62" s="78"/>
      <c r="QFA62" s="78"/>
      <c r="QFB62" s="78"/>
      <c r="QFC62" s="78"/>
      <c r="QFD62" s="78"/>
      <c r="QFE62" s="78"/>
      <c r="QFF62" s="78"/>
      <c r="QFG62" s="78"/>
      <c r="QFH62" s="78"/>
      <c r="QFI62" s="78"/>
      <c r="QFJ62" s="78"/>
      <c r="QFK62" s="78"/>
      <c r="QFL62" s="78"/>
      <c r="QFM62" s="78"/>
      <c r="QFN62" s="78"/>
      <c r="QFO62" s="78"/>
      <c r="QFP62" s="78"/>
      <c r="QFQ62" s="78"/>
      <c r="QFR62" s="78"/>
      <c r="QFS62" s="78"/>
      <c r="QFT62" s="78"/>
      <c r="QFU62" s="78"/>
      <c r="QFV62" s="78"/>
      <c r="QFW62" s="78"/>
      <c r="QFX62" s="78"/>
      <c r="QFY62" s="78"/>
      <c r="QFZ62" s="78"/>
      <c r="QGA62" s="78"/>
      <c r="QGB62" s="78"/>
      <c r="QGC62" s="78"/>
      <c r="QGD62" s="78"/>
      <c r="QGE62" s="78"/>
      <c r="QGF62" s="78"/>
      <c r="QGG62" s="78"/>
      <c r="QGH62" s="78"/>
      <c r="QGI62" s="78"/>
      <c r="QGJ62" s="78"/>
      <c r="QGK62" s="78"/>
      <c r="QGL62" s="78"/>
      <c r="QGM62" s="78"/>
      <c r="QGN62" s="78"/>
      <c r="QGO62" s="78"/>
      <c r="QGP62" s="78"/>
      <c r="QGQ62" s="78"/>
      <c r="QGR62" s="78"/>
      <c r="QGS62" s="78"/>
      <c r="QGT62" s="78"/>
      <c r="QGU62" s="78"/>
      <c r="QGV62" s="78"/>
      <c r="QGW62" s="78"/>
      <c r="QGX62" s="78"/>
      <c r="QGY62" s="78"/>
      <c r="QGZ62" s="78"/>
      <c r="QHA62" s="78"/>
      <c r="QHB62" s="78"/>
      <c r="QHC62" s="78"/>
      <c r="QHD62" s="78"/>
      <c r="QHE62" s="78"/>
      <c r="QHF62" s="78"/>
      <c r="QHG62" s="78"/>
      <c r="QHH62" s="78"/>
      <c r="QHI62" s="78"/>
      <c r="QHJ62" s="78"/>
      <c r="QHK62" s="78"/>
      <c r="QHL62" s="78"/>
      <c r="QHM62" s="78"/>
      <c r="QHN62" s="78"/>
      <c r="QHO62" s="78"/>
      <c r="QHP62" s="78"/>
      <c r="QHQ62" s="78"/>
      <c r="QHR62" s="78"/>
      <c r="QHS62" s="78"/>
      <c r="QHT62" s="78"/>
      <c r="QHU62" s="78"/>
      <c r="QHV62" s="78"/>
      <c r="QHW62" s="78"/>
      <c r="QHX62" s="78"/>
      <c r="QHY62" s="78"/>
      <c r="QHZ62" s="78"/>
      <c r="QIA62" s="78"/>
      <c r="QIB62" s="78"/>
      <c r="QIC62" s="78"/>
      <c r="QID62" s="78"/>
      <c r="QIE62" s="78"/>
      <c r="QIF62" s="78"/>
      <c r="QIG62" s="78"/>
      <c r="QIH62" s="78"/>
      <c r="QII62" s="78"/>
      <c r="QIJ62" s="78"/>
      <c r="QIK62" s="78"/>
      <c r="QIL62" s="78"/>
      <c r="QIM62" s="78"/>
      <c r="QIN62" s="78"/>
      <c r="QIO62" s="78"/>
      <c r="QIP62" s="78"/>
      <c r="QIQ62" s="78"/>
      <c r="QIR62" s="78"/>
      <c r="QIS62" s="78"/>
      <c r="QIT62" s="78"/>
      <c r="QIU62" s="78"/>
      <c r="QIV62" s="78"/>
      <c r="QIW62" s="78"/>
      <c r="QIX62" s="78"/>
      <c r="QIY62" s="78"/>
      <c r="QIZ62" s="78"/>
      <c r="QJA62" s="78"/>
      <c r="QJB62" s="78"/>
      <c r="QJC62" s="78"/>
      <c r="QJD62" s="78"/>
      <c r="QJE62" s="78"/>
      <c r="QJF62" s="78"/>
      <c r="QJG62" s="78"/>
      <c r="QJH62" s="78"/>
      <c r="QJI62" s="78"/>
      <c r="QJJ62" s="78"/>
      <c r="QJK62" s="78"/>
      <c r="QJL62" s="78"/>
      <c r="QJM62" s="78"/>
      <c r="QJN62" s="78"/>
      <c r="QJO62" s="78"/>
      <c r="QJP62" s="78"/>
      <c r="QJQ62" s="78"/>
      <c r="QJR62" s="78"/>
      <c r="QJS62" s="78"/>
      <c r="QJT62" s="78"/>
      <c r="QJU62" s="78"/>
      <c r="QJV62" s="78"/>
      <c r="QJW62" s="78"/>
      <c r="QJX62" s="78"/>
      <c r="QJY62" s="78"/>
      <c r="QJZ62" s="78"/>
      <c r="QKA62" s="78"/>
      <c r="QKB62" s="78"/>
      <c r="QKC62" s="78"/>
      <c r="QKD62" s="78"/>
      <c r="QKE62" s="78"/>
      <c r="QKF62" s="78"/>
      <c r="QKG62" s="78"/>
      <c r="QKH62" s="78"/>
      <c r="QKI62" s="78"/>
      <c r="QKJ62" s="78"/>
      <c r="QKK62" s="78"/>
      <c r="QKL62" s="78"/>
      <c r="QKM62" s="78"/>
      <c r="QKN62" s="78"/>
      <c r="QKO62" s="78"/>
      <c r="QKP62" s="78"/>
      <c r="QKQ62" s="78"/>
      <c r="QKR62" s="78"/>
      <c r="QKS62" s="78"/>
      <c r="QKT62" s="78"/>
      <c r="QKU62" s="78"/>
      <c r="QKV62" s="78"/>
      <c r="QKW62" s="78"/>
      <c r="QKX62" s="78"/>
      <c r="QKY62" s="78"/>
      <c r="QKZ62" s="78"/>
      <c r="QLA62" s="78"/>
      <c r="QLB62" s="78"/>
      <c r="QLC62" s="78"/>
      <c r="QLD62" s="78"/>
      <c r="QLE62" s="78"/>
      <c r="QLF62" s="78"/>
      <c r="QLG62" s="78"/>
      <c r="QLH62" s="78"/>
      <c r="QLI62" s="78"/>
      <c r="QLJ62" s="78"/>
      <c r="QLK62" s="78"/>
      <c r="QLL62" s="78"/>
      <c r="QLM62" s="78"/>
      <c r="QLN62" s="78"/>
      <c r="QLO62" s="78"/>
      <c r="QLP62" s="78"/>
      <c r="QLQ62" s="78"/>
      <c r="QLR62" s="78"/>
      <c r="QLS62" s="78"/>
      <c r="QLT62" s="78"/>
      <c r="QLU62" s="78"/>
      <c r="QLV62" s="78"/>
      <c r="QLW62" s="78"/>
      <c r="QLX62" s="78"/>
      <c r="QLY62" s="78"/>
      <c r="QLZ62" s="78"/>
      <c r="QMA62" s="78"/>
      <c r="QMB62" s="78"/>
      <c r="QMC62" s="78"/>
      <c r="QMD62" s="78"/>
      <c r="QME62" s="78"/>
      <c r="QMF62" s="78"/>
      <c r="QMG62" s="78"/>
      <c r="QMH62" s="78"/>
      <c r="QMI62" s="78"/>
      <c r="QMJ62" s="78"/>
      <c r="QMK62" s="78"/>
      <c r="QML62" s="78"/>
      <c r="QMM62" s="78"/>
      <c r="QMN62" s="78"/>
      <c r="QMO62" s="78"/>
      <c r="QMP62" s="78"/>
      <c r="QMQ62" s="78"/>
      <c r="QMR62" s="78"/>
      <c r="QMS62" s="78"/>
      <c r="QMT62" s="78"/>
      <c r="QMU62" s="78"/>
      <c r="QMV62" s="78"/>
      <c r="QMW62" s="78"/>
      <c r="QMX62" s="78"/>
      <c r="QMY62" s="78"/>
      <c r="QMZ62" s="78"/>
      <c r="QNA62" s="78"/>
      <c r="QNB62" s="78"/>
      <c r="QNC62" s="78"/>
      <c r="QND62" s="78"/>
      <c r="QNE62" s="78"/>
      <c r="QNF62" s="78"/>
      <c r="QNG62" s="78"/>
      <c r="QNH62" s="78"/>
      <c r="QNI62" s="78"/>
      <c r="QNJ62" s="78"/>
      <c r="QNK62" s="78"/>
      <c r="QNL62" s="78"/>
      <c r="QNM62" s="78"/>
      <c r="QNN62" s="78"/>
      <c r="QNO62" s="78"/>
      <c r="QNP62" s="78"/>
      <c r="QNQ62" s="78"/>
      <c r="QNR62" s="78"/>
      <c r="QNS62" s="78"/>
      <c r="QNT62" s="78"/>
      <c r="QNU62" s="78"/>
      <c r="QNV62" s="78"/>
      <c r="QNW62" s="78"/>
      <c r="QNX62" s="78"/>
      <c r="QNY62" s="78"/>
      <c r="QNZ62" s="78"/>
      <c r="QOA62" s="78"/>
      <c r="QOB62" s="78"/>
      <c r="QOC62" s="78"/>
      <c r="QOD62" s="78"/>
      <c r="QOE62" s="78"/>
      <c r="QOF62" s="78"/>
      <c r="QOG62" s="78"/>
      <c r="QOH62" s="78"/>
      <c r="QOI62" s="78"/>
      <c r="QOJ62" s="78"/>
      <c r="QOK62" s="78"/>
      <c r="QOL62" s="78"/>
      <c r="QOM62" s="78"/>
      <c r="QON62" s="78"/>
      <c r="QOO62" s="78"/>
      <c r="QOP62" s="78"/>
      <c r="QOQ62" s="78"/>
      <c r="QOR62" s="78"/>
      <c r="QOS62" s="78"/>
      <c r="QOT62" s="78"/>
      <c r="QOU62" s="78"/>
      <c r="QOV62" s="78"/>
      <c r="QOW62" s="78"/>
      <c r="QOX62" s="78"/>
      <c r="QOY62" s="78"/>
      <c r="QOZ62" s="78"/>
      <c r="QPA62" s="78"/>
      <c r="QPB62" s="78"/>
      <c r="QPC62" s="78"/>
      <c r="QPD62" s="78"/>
      <c r="QPE62" s="78"/>
      <c r="QPF62" s="78"/>
      <c r="QPG62" s="78"/>
      <c r="QPH62" s="78"/>
      <c r="QPI62" s="78"/>
      <c r="QPJ62" s="78"/>
      <c r="QPK62" s="78"/>
      <c r="QPL62" s="78"/>
      <c r="QPM62" s="78"/>
      <c r="QPN62" s="78"/>
      <c r="QPO62" s="78"/>
      <c r="QPP62" s="78"/>
      <c r="QPQ62" s="78"/>
      <c r="QPR62" s="78"/>
      <c r="QPS62" s="78"/>
      <c r="QPT62" s="78"/>
      <c r="QPU62" s="78"/>
      <c r="QPV62" s="78"/>
      <c r="QPW62" s="78"/>
      <c r="QPX62" s="78"/>
      <c r="QPY62" s="78"/>
      <c r="QPZ62" s="78"/>
      <c r="QQA62" s="78"/>
      <c r="QQB62" s="78"/>
      <c r="QQC62" s="78"/>
      <c r="QQD62" s="78"/>
      <c r="QQE62" s="78"/>
      <c r="QQF62" s="78"/>
      <c r="QQG62" s="78"/>
      <c r="QQH62" s="78"/>
      <c r="QQI62" s="78"/>
      <c r="QQJ62" s="78"/>
      <c r="QQK62" s="78"/>
      <c r="QQL62" s="78"/>
      <c r="QQM62" s="78"/>
      <c r="QQN62" s="78"/>
      <c r="QQO62" s="78"/>
      <c r="QQP62" s="78"/>
      <c r="QQQ62" s="78"/>
      <c r="QQR62" s="78"/>
      <c r="QQS62" s="78"/>
      <c r="QQT62" s="78"/>
      <c r="QQU62" s="78"/>
      <c r="QQV62" s="78"/>
      <c r="QQW62" s="78"/>
      <c r="QQX62" s="78"/>
      <c r="QQY62" s="78"/>
      <c r="QQZ62" s="78"/>
      <c r="QRA62" s="78"/>
      <c r="QRB62" s="78"/>
      <c r="QRC62" s="78"/>
      <c r="QRD62" s="78"/>
      <c r="QRE62" s="78"/>
      <c r="QRF62" s="78"/>
      <c r="QRG62" s="78"/>
      <c r="QRH62" s="78"/>
      <c r="QRI62" s="78"/>
      <c r="QRJ62" s="78"/>
      <c r="QRK62" s="78"/>
      <c r="QRL62" s="78"/>
      <c r="QRM62" s="78"/>
      <c r="QRN62" s="78"/>
      <c r="QRO62" s="78"/>
      <c r="QRP62" s="78"/>
      <c r="QRQ62" s="78"/>
      <c r="QRR62" s="78"/>
      <c r="QRS62" s="78"/>
      <c r="QRT62" s="78"/>
      <c r="QRU62" s="78"/>
      <c r="QRV62" s="78"/>
      <c r="QRW62" s="78"/>
      <c r="QRX62" s="78"/>
      <c r="QRY62" s="78"/>
      <c r="QRZ62" s="78"/>
      <c r="QSA62" s="78"/>
      <c r="QSB62" s="78"/>
      <c r="QSC62" s="78"/>
      <c r="QSD62" s="78"/>
      <c r="QSE62" s="78"/>
      <c r="QSF62" s="78"/>
      <c r="QSG62" s="78"/>
      <c r="QSH62" s="78"/>
      <c r="QSI62" s="78"/>
      <c r="QSJ62" s="78"/>
      <c r="QSK62" s="78"/>
      <c r="QSL62" s="78"/>
      <c r="QSM62" s="78"/>
      <c r="QSN62" s="78"/>
      <c r="QSO62" s="78"/>
      <c r="QSP62" s="78"/>
      <c r="QSQ62" s="78"/>
      <c r="QSR62" s="78"/>
      <c r="QSS62" s="78"/>
      <c r="QST62" s="78"/>
      <c r="QSU62" s="78"/>
      <c r="QSV62" s="78"/>
      <c r="QSW62" s="78"/>
      <c r="QSX62" s="78"/>
      <c r="QSY62" s="78"/>
      <c r="QSZ62" s="78"/>
      <c r="QTA62" s="78"/>
      <c r="QTB62" s="78"/>
      <c r="QTC62" s="78"/>
      <c r="QTD62" s="78"/>
      <c r="QTE62" s="78"/>
      <c r="QTF62" s="78"/>
      <c r="QTG62" s="78"/>
      <c r="QTH62" s="78"/>
      <c r="QTI62" s="78"/>
      <c r="QTJ62" s="78"/>
      <c r="QTK62" s="78"/>
      <c r="QTL62" s="78"/>
      <c r="QTM62" s="78"/>
      <c r="QTN62" s="78"/>
      <c r="QTO62" s="78"/>
      <c r="QTP62" s="78"/>
      <c r="QTQ62" s="78"/>
      <c r="QTR62" s="78"/>
      <c r="QTS62" s="78"/>
      <c r="QTT62" s="78"/>
      <c r="QTU62" s="78"/>
      <c r="QTV62" s="78"/>
      <c r="QTW62" s="78"/>
      <c r="QTX62" s="78"/>
      <c r="QTY62" s="78"/>
      <c r="QTZ62" s="78"/>
      <c r="QUA62" s="78"/>
      <c r="QUB62" s="78"/>
      <c r="QUC62" s="78"/>
      <c r="QUD62" s="78"/>
      <c r="QUE62" s="78"/>
      <c r="QUF62" s="78"/>
      <c r="QUG62" s="78"/>
      <c r="QUH62" s="78"/>
      <c r="QUI62" s="78"/>
      <c r="QUJ62" s="78"/>
      <c r="QUK62" s="78"/>
      <c r="QUL62" s="78"/>
      <c r="QUM62" s="78"/>
      <c r="QUN62" s="78"/>
      <c r="QUO62" s="78"/>
      <c r="QUP62" s="78"/>
      <c r="QUQ62" s="78"/>
      <c r="QUR62" s="78"/>
      <c r="QUS62" s="78"/>
      <c r="QUT62" s="78"/>
      <c r="QUU62" s="78"/>
      <c r="QUV62" s="78"/>
      <c r="QUW62" s="78"/>
      <c r="QUX62" s="78"/>
      <c r="QUY62" s="78"/>
      <c r="QUZ62" s="78"/>
      <c r="QVA62" s="78"/>
      <c r="QVB62" s="78"/>
      <c r="QVC62" s="78"/>
      <c r="QVD62" s="78"/>
      <c r="QVE62" s="78"/>
      <c r="QVF62" s="78"/>
      <c r="QVG62" s="78"/>
      <c r="QVH62" s="78"/>
      <c r="QVI62" s="78"/>
      <c r="QVJ62" s="78"/>
      <c r="QVK62" s="78"/>
      <c r="QVL62" s="78"/>
      <c r="QVM62" s="78"/>
      <c r="QVN62" s="78"/>
      <c r="QVO62" s="78"/>
      <c r="QVP62" s="78"/>
      <c r="QVQ62" s="78"/>
      <c r="QVR62" s="78"/>
      <c r="QVS62" s="78"/>
      <c r="QVT62" s="78"/>
      <c r="QVU62" s="78"/>
      <c r="QVV62" s="78"/>
      <c r="QVW62" s="78"/>
      <c r="QVX62" s="78"/>
      <c r="QVY62" s="78"/>
      <c r="QVZ62" s="78"/>
      <c r="QWA62" s="78"/>
      <c r="QWB62" s="78"/>
      <c r="QWC62" s="78"/>
      <c r="QWD62" s="78"/>
      <c r="QWE62" s="78"/>
      <c r="QWF62" s="78"/>
      <c r="QWG62" s="78"/>
      <c r="QWH62" s="78"/>
      <c r="QWI62" s="78"/>
      <c r="QWJ62" s="78"/>
      <c r="QWK62" s="78"/>
      <c r="QWL62" s="78"/>
      <c r="QWM62" s="78"/>
      <c r="QWN62" s="78"/>
      <c r="QWO62" s="78"/>
      <c r="QWP62" s="78"/>
      <c r="QWQ62" s="78"/>
      <c r="QWR62" s="78"/>
      <c r="QWS62" s="78"/>
      <c r="QWT62" s="78"/>
      <c r="QWU62" s="78"/>
      <c r="QWV62" s="78"/>
      <c r="QWW62" s="78"/>
      <c r="QWX62" s="78"/>
      <c r="QWY62" s="78"/>
      <c r="QWZ62" s="78"/>
      <c r="QXA62" s="78"/>
      <c r="QXB62" s="78"/>
      <c r="QXC62" s="78"/>
      <c r="QXD62" s="78"/>
      <c r="QXE62" s="78"/>
      <c r="QXF62" s="78"/>
      <c r="QXG62" s="78"/>
      <c r="QXH62" s="78"/>
      <c r="QXI62" s="78"/>
      <c r="QXJ62" s="78"/>
      <c r="QXK62" s="78"/>
      <c r="QXL62" s="78"/>
      <c r="QXM62" s="78"/>
      <c r="QXN62" s="78"/>
      <c r="QXO62" s="78"/>
      <c r="QXP62" s="78"/>
      <c r="QXQ62" s="78"/>
      <c r="QXR62" s="78"/>
      <c r="QXS62" s="78"/>
      <c r="QXT62" s="78"/>
      <c r="QXU62" s="78"/>
      <c r="QXV62" s="78"/>
      <c r="QXW62" s="78"/>
      <c r="QXX62" s="78"/>
      <c r="QXY62" s="78"/>
      <c r="QXZ62" s="78"/>
      <c r="QYA62" s="78"/>
      <c r="QYB62" s="78"/>
      <c r="QYC62" s="78"/>
      <c r="QYD62" s="78"/>
      <c r="QYE62" s="78"/>
      <c r="QYF62" s="78"/>
      <c r="QYG62" s="78"/>
      <c r="QYH62" s="78"/>
      <c r="QYI62" s="78"/>
      <c r="QYJ62" s="78"/>
      <c r="QYK62" s="78"/>
      <c r="QYL62" s="78"/>
      <c r="QYM62" s="78"/>
      <c r="QYN62" s="78"/>
      <c r="QYO62" s="78"/>
      <c r="QYP62" s="78"/>
      <c r="QYQ62" s="78"/>
      <c r="QYR62" s="78"/>
      <c r="QYS62" s="78"/>
      <c r="QYT62" s="78"/>
      <c r="QYU62" s="78"/>
      <c r="QYV62" s="78"/>
      <c r="QYW62" s="78"/>
      <c r="QYX62" s="78"/>
      <c r="QYY62" s="78"/>
      <c r="QYZ62" s="78"/>
      <c r="QZA62" s="78"/>
      <c r="QZB62" s="78"/>
      <c r="QZC62" s="78"/>
      <c r="QZD62" s="78"/>
      <c r="QZE62" s="78"/>
      <c r="QZF62" s="78"/>
      <c r="QZG62" s="78"/>
      <c r="QZH62" s="78"/>
      <c r="QZI62" s="78"/>
      <c r="QZJ62" s="78"/>
      <c r="QZK62" s="78"/>
      <c r="QZL62" s="78"/>
      <c r="QZM62" s="78"/>
      <c r="QZN62" s="78"/>
      <c r="QZO62" s="78"/>
      <c r="QZP62" s="78"/>
      <c r="QZQ62" s="78"/>
      <c r="QZR62" s="78"/>
      <c r="QZS62" s="78"/>
      <c r="QZT62" s="78"/>
      <c r="QZU62" s="78"/>
      <c r="QZV62" s="78"/>
      <c r="QZW62" s="78"/>
      <c r="QZX62" s="78"/>
      <c r="QZY62" s="78"/>
      <c r="QZZ62" s="78"/>
      <c r="RAA62" s="78"/>
      <c r="RAB62" s="78"/>
      <c r="RAC62" s="78"/>
      <c r="RAD62" s="78"/>
      <c r="RAE62" s="78"/>
      <c r="RAF62" s="78"/>
      <c r="RAG62" s="78"/>
      <c r="RAH62" s="78"/>
      <c r="RAI62" s="78"/>
      <c r="RAJ62" s="78"/>
      <c r="RAK62" s="78"/>
      <c r="RAL62" s="78"/>
      <c r="RAM62" s="78"/>
      <c r="RAN62" s="78"/>
      <c r="RAO62" s="78"/>
      <c r="RAP62" s="78"/>
      <c r="RAQ62" s="78"/>
      <c r="RAR62" s="78"/>
      <c r="RAS62" s="78"/>
      <c r="RAT62" s="78"/>
      <c r="RAU62" s="78"/>
      <c r="RAV62" s="78"/>
      <c r="RAW62" s="78"/>
      <c r="RAX62" s="78"/>
      <c r="RAY62" s="78"/>
      <c r="RAZ62" s="78"/>
      <c r="RBA62" s="78"/>
      <c r="RBB62" s="78"/>
      <c r="RBC62" s="78"/>
      <c r="RBD62" s="78"/>
      <c r="RBE62" s="78"/>
      <c r="RBF62" s="78"/>
      <c r="RBG62" s="78"/>
      <c r="RBH62" s="78"/>
      <c r="RBI62" s="78"/>
      <c r="RBJ62" s="78"/>
      <c r="RBK62" s="78"/>
      <c r="RBL62" s="78"/>
      <c r="RBM62" s="78"/>
      <c r="RBN62" s="78"/>
      <c r="RBO62" s="78"/>
      <c r="RBP62" s="78"/>
      <c r="RBQ62" s="78"/>
      <c r="RBR62" s="78"/>
      <c r="RBS62" s="78"/>
      <c r="RBT62" s="78"/>
      <c r="RBU62" s="78"/>
      <c r="RBV62" s="78"/>
      <c r="RBW62" s="78"/>
      <c r="RBX62" s="78"/>
      <c r="RBY62" s="78"/>
      <c r="RBZ62" s="78"/>
      <c r="RCA62" s="78"/>
      <c r="RCB62" s="78"/>
      <c r="RCC62" s="78"/>
      <c r="RCD62" s="78"/>
      <c r="RCE62" s="78"/>
      <c r="RCF62" s="78"/>
      <c r="RCG62" s="78"/>
      <c r="RCH62" s="78"/>
      <c r="RCI62" s="78"/>
      <c r="RCJ62" s="78"/>
      <c r="RCK62" s="78"/>
      <c r="RCL62" s="78"/>
      <c r="RCM62" s="78"/>
      <c r="RCN62" s="78"/>
      <c r="RCO62" s="78"/>
      <c r="RCP62" s="78"/>
      <c r="RCQ62" s="78"/>
      <c r="RCR62" s="78"/>
      <c r="RCS62" s="78"/>
      <c r="RCT62" s="78"/>
      <c r="RCU62" s="78"/>
      <c r="RCV62" s="78"/>
      <c r="RCW62" s="78"/>
      <c r="RCX62" s="78"/>
      <c r="RCY62" s="78"/>
      <c r="RCZ62" s="78"/>
      <c r="RDA62" s="78"/>
      <c r="RDB62" s="78"/>
      <c r="RDC62" s="78"/>
      <c r="RDD62" s="78"/>
      <c r="RDE62" s="78"/>
      <c r="RDF62" s="78"/>
      <c r="RDG62" s="78"/>
      <c r="RDH62" s="78"/>
      <c r="RDI62" s="78"/>
      <c r="RDJ62" s="78"/>
      <c r="RDK62" s="78"/>
      <c r="RDL62" s="78"/>
      <c r="RDM62" s="78"/>
      <c r="RDN62" s="78"/>
      <c r="RDO62" s="78"/>
      <c r="RDP62" s="78"/>
      <c r="RDQ62" s="78"/>
      <c r="RDR62" s="78"/>
      <c r="RDS62" s="78"/>
      <c r="RDT62" s="78"/>
      <c r="RDU62" s="78"/>
      <c r="RDV62" s="78"/>
      <c r="RDW62" s="78"/>
      <c r="RDX62" s="78"/>
      <c r="RDY62" s="78"/>
      <c r="RDZ62" s="78"/>
      <c r="REA62" s="78"/>
      <c r="REB62" s="78"/>
      <c r="REC62" s="78"/>
      <c r="RED62" s="78"/>
      <c r="REE62" s="78"/>
      <c r="REF62" s="78"/>
      <c r="REG62" s="78"/>
      <c r="REH62" s="78"/>
      <c r="REI62" s="78"/>
      <c r="REJ62" s="78"/>
      <c r="REK62" s="78"/>
      <c r="REL62" s="78"/>
      <c r="REM62" s="78"/>
      <c r="REN62" s="78"/>
      <c r="REO62" s="78"/>
      <c r="REP62" s="78"/>
      <c r="REQ62" s="78"/>
      <c r="RER62" s="78"/>
      <c r="RES62" s="78"/>
      <c r="RET62" s="78"/>
      <c r="REU62" s="78"/>
      <c r="REV62" s="78"/>
      <c r="REW62" s="78"/>
      <c r="REX62" s="78"/>
      <c r="REY62" s="78"/>
      <c r="REZ62" s="78"/>
      <c r="RFA62" s="78"/>
      <c r="RFB62" s="78"/>
      <c r="RFC62" s="78"/>
      <c r="RFD62" s="78"/>
      <c r="RFE62" s="78"/>
      <c r="RFF62" s="78"/>
      <c r="RFG62" s="78"/>
      <c r="RFH62" s="78"/>
      <c r="RFI62" s="78"/>
      <c r="RFJ62" s="78"/>
      <c r="RFK62" s="78"/>
      <c r="RFL62" s="78"/>
      <c r="RFM62" s="78"/>
      <c r="RFN62" s="78"/>
      <c r="RFO62" s="78"/>
      <c r="RFP62" s="78"/>
      <c r="RFQ62" s="78"/>
      <c r="RFR62" s="78"/>
      <c r="RFS62" s="78"/>
      <c r="RFT62" s="78"/>
      <c r="RFU62" s="78"/>
      <c r="RFV62" s="78"/>
      <c r="RFW62" s="78"/>
      <c r="RFX62" s="78"/>
      <c r="RFY62" s="78"/>
      <c r="RFZ62" s="78"/>
      <c r="RGA62" s="78"/>
      <c r="RGB62" s="78"/>
      <c r="RGC62" s="78"/>
      <c r="RGD62" s="78"/>
      <c r="RGE62" s="78"/>
      <c r="RGF62" s="78"/>
      <c r="RGG62" s="78"/>
      <c r="RGH62" s="78"/>
      <c r="RGI62" s="78"/>
      <c r="RGJ62" s="78"/>
      <c r="RGK62" s="78"/>
      <c r="RGL62" s="78"/>
      <c r="RGM62" s="78"/>
      <c r="RGN62" s="78"/>
      <c r="RGO62" s="78"/>
      <c r="RGP62" s="78"/>
      <c r="RGQ62" s="78"/>
      <c r="RGR62" s="78"/>
      <c r="RGS62" s="78"/>
      <c r="RGT62" s="78"/>
      <c r="RGU62" s="78"/>
      <c r="RGV62" s="78"/>
      <c r="RGW62" s="78"/>
      <c r="RGX62" s="78"/>
      <c r="RGY62" s="78"/>
      <c r="RGZ62" s="78"/>
      <c r="RHA62" s="78"/>
      <c r="RHB62" s="78"/>
      <c r="RHC62" s="78"/>
      <c r="RHD62" s="78"/>
      <c r="RHE62" s="78"/>
      <c r="RHF62" s="78"/>
      <c r="RHG62" s="78"/>
      <c r="RHH62" s="78"/>
      <c r="RHI62" s="78"/>
      <c r="RHJ62" s="78"/>
      <c r="RHK62" s="78"/>
      <c r="RHL62" s="78"/>
      <c r="RHM62" s="78"/>
      <c r="RHN62" s="78"/>
      <c r="RHO62" s="78"/>
      <c r="RHP62" s="78"/>
      <c r="RHQ62" s="78"/>
      <c r="RHR62" s="78"/>
      <c r="RHS62" s="78"/>
      <c r="RHT62" s="78"/>
      <c r="RHU62" s="78"/>
      <c r="RHV62" s="78"/>
      <c r="RHW62" s="78"/>
      <c r="RHX62" s="78"/>
      <c r="RHY62" s="78"/>
      <c r="RHZ62" s="78"/>
      <c r="RIA62" s="78"/>
      <c r="RIB62" s="78"/>
      <c r="RIC62" s="78"/>
      <c r="RID62" s="78"/>
      <c r="RIE62" s="78"/>
      <c r="RIF62" s="78"/>
      <c r="RIG62" s="78"/>
      <c r="RIH62" s="78"/>
      <c r="RII62" s="78"/>
      <c r="RIJ62" s="78"/>
      <c r="RIK62" s="78"/>
      <c r="RIL62" s="78"/>
      <c r="RIM62" s="78"/>
      <c r="RIN62" s="78"/>
      <c r="RIO62" s="78"/>
      <c r="RIP62" s="78"/>
      <c r="RIQ62" s="78"/>
      <c r="RIR62" s="78"/>
      <c r="RIS62" s="78"/>
      <c r="RIT62" s="78"/>
      <c r="RIU62" s="78"/>
      <c r="RIV62" s="78"/>
      <c r="RIW62" s="78"/>
      <c r="RIX62" s="78"/>
      <c r="RIY62" s="78"/>
      <c r="RIZ62" s="78"/>
      <c r="RJA62" s="78"/>
      <c r="RJB62" s="78"/>
      <c r="RJC62" s="78"/>
      <c r="RJD62" s="78"/>
      <c r="RJE62" s="78"/>
      <c r="RJF62" s="78"/>
      <c r="RJG62" s="78"/>
      <c r="RJH62" s="78"/>
      <c r="RJI62" s="78"/>
      <c r="RJJ62" s="78"/>
      <c r="RJK62" s="78"/>
      <c r="RJL62" s="78"/>
      <c r="RJM62" s="78"/>
      <c r="RJN62" s="78"/>
      <c r="RJO62" s="78"/>
      <c r="RJP62" s="78"/>
      <c r="RJQ62" s="78"/>
      <c r="RJR62" s="78"/>
      <c r="RJS62" s="78"/>
      <c r="RJT62" s="78"/>
      <c r="RJU62" s="78"/>
      <c r="RJV62" s="78"/>
      <c r="RJW62" s="78"/>
      <c r="RJX62" s="78"/>
      <c r="RJY62" s="78"/>
      <c r="RJZ62" s="78"/>
      <c r="RKA62" s="78"/>
      <c r="RKB62" s="78"/>
      <c r="RKC62" s="78"/>
      <c r="RKD62" s="78"/>
      <c r="RKE62" s="78"/>
      <c r="RKF62" s="78"/>
      <c r="RKG62" s="78"/>
      <c r="RKH62" s="78"/>
      <c r="RKI62" s="78"/>
      <c r="RKJ62" s="78"/>
      <c r="RKK62" s="78"/>
      <c r="RKL62" s="78"/>
      <c r="RKM62" s="78"/>
      <c r="RKN62" s="78"/>
      <c r="RKO62" s="78"/>
      <c r="RKP62" s="78"/>
      <c r="RKQ62" s="78"/>
      <c r="RKR62" s="78"/>
      <c r="RKS62" s="78"/>
      <c r="RKT62" s="78"/>
      <c r="RKU62" s="78"/>
      <c r="RKV62" s="78"/>
      <c r="RKW62" s="78"/>
      <c r="RKX62" s="78"/>
      <c r="RKY62" s="78"/>
      <c r="RKZ62" s="78"/>
      <c r="RLA62" s="78"/>
      <c r="RLB62" s="78"/>
      <c r="RLC62" s="78"/>
      <c r="RLD62" s="78"/>
      <c r="RLE62" s="78"/>
      <c r="RLF62" s="78"/>
      <c r="RLG62" s="78"/>
      <c r="RLH62" s="78"/>
      <c r="RLI62" s="78"/>
      <c r="RLJ62" s="78"/>
      <c r="RLK62" s="78"/>
      <c r="RLL62" s="78"/>
      <c r="RLM62" s="78"/>
      <c r="RLN62" s="78"/>
      <c r="RLO62" s="78"/>
      <c r="RLP62" s="78"/>
      <c r="RLQ62" s="78"/>
      <c r="RLR62" s="78"/>
      <c r="RLS62" s="78"/>
      <c r="RLT62" s="78"/>
      <c r="RLU62" s="78"/>
      <c r="RLV62" s="78"/>
      <c r="RLW62" s="78"/>
      <c r="RLX62" s="78"/>
      <c r="RLY62" s="78"/>
      <c r="RLZ62" s="78"/>
      <c r="RMA62" s="78"/>
      <c r="RMB62" s="78"/>
      <c r="RMC62" s="78"/>
      <c r="RMD62" s="78"/>
      <c r="RME62" s="78"/>
      <c r="RMF62" s="78"/>
      <c r="RMG62" s="78"/>
      <c r="RMH62" s="78"/>
      <c r="RMI62" s="78"/>
      <c r="RMJ62" s="78"/>
      <c r="RMK62" s="78"/>
      <c r="RML62" s="78"/>
      <c r="RMM62" s="78"/>
      <c r="RMN62" s="78"/>
      <c r="RMO62" s="78"/>
      <c r="RMP62" s="78"/>
      <c r="RMQ62" s="78"/>
      <c r="RMR62" s="78"/>
      <c r="RMS62" s="78"/>
      <c r="RMT62" s="78"/>
      <c r="RMU62" s="78"/>
      <c r="RMV62" s="78"/>
      <c r="RMW62" s="78"/>
      <c r="RMX62" s="78"/>
      <c r="RMY62" s="78"/>
      <c r="RMZ62" s="78"/>
      <c r="RNA62" s="78"/>
      <c r="RNB62" s="78"/>
      <c r="RNC62" s="78"/>
      <c r="RND62" s="78"/>
      <c r="RNE62" s="78"/>
      <c r="RNF62" s="78"/>
      <c r="RNG62" s="78"/>
      <c r="RNH62" s="78"/>
      <c r="RNI62" s="78"/>
      <c r="RNJ62" s="78"/>
      <c r="RNK62" s="78"/>
      <c r="RNL62" s="78"/>
      <c r="RNM62" s="78"/>
      <c r="RNN62" s="78"/>
      <c r="RNO62" s="78"/>
      <c r="RNP62" s="78"/>
      <c r="RNQ62" s="78"/>
      <c r="RNR62" s="78"/>
      <c r="RNS62" s="78"/>
      <c r="RNT62" s="78"/>
      <c r="RNU62" s="78"/>
      <c r="RNV62" s="78"/>
      <c r="RNW62" s="78"/>
      <c r="RNX62" s="78"/>
      <c r="RNY62" s="78"/>
      <c r="RNZ62" s="78"/>
      <c r="ROA62" s="78"/>
      <c r="ROB62" s="78"/>
      <c r="ROC62" s="78"/>
      <c r="ROD62" s="78"/>
      <c r="ROE62" s="78"/>
      <c r="ROF62" s="78"/>
      <c r="ROG62" s="78"/>
      <c r="ROH62" s="78"/>
      <c r="ROI62" s="78"/>
      <c r="ROJ62" s="78"/>
      <c r="ROK62" s="78"/>
      <c r="ROL62" s="78"/>
      <c r="ROM62" s="78"/>
      <c r="RON62" s="78"/>
      <c r="ROO62" s="78"/>
      <c r="ROP62" s="78"/>
      <c r="ROQ62" s="78"/>
      <c r="ROR62" s="78"/>
      <c r="ROS62" s="78"/>
      <c r="ROT62" s="78"/>
      <c r="ROU62" s="78"/>
      <c r="ROV62" s="78"/>
      <c r="ROW62" s="78"/>
      <c r="ROX62" s="78"/>
      <c r="ROY62" s="78"/>
      <c r="ROZ62" s="78"/>
      <c r="RPA62" s="78"/>
      <c r="RPB62" s="78"/>
      <c r="RPC62" s="78"/>
      <c r="RPD62" s="78"/>
      <c r="RPE62" s="78"/>
      <c r="RPF62" s="78"/>
      <c r="RPG62" s="78"/>
      <c r="RPH62" s="78"/>
      <c r="RPI62" s="78"/>
      <c r="RPJ62" s="78"/>
      <c r="RPK62" s="78"/>
      <c r="RPL62" s="78"/>
      <c r="RPM62" s="78"/>
      <c r="RPN62" s="78"/>
      <c r="RPO62" s="78"/>
      <c r="RPP62" s="78"/>
      <c r="RPQ62" s="78"/>
      <c r="RPR62" s="78"/>
      <c r="RPS62" s="78"/>
      <c r="RPT62" s="78"/>
      <c r="RPU62" s="78"/>
      <c r="RPV62" s="78"/>
      <c r="RPW62" s="78"/>
      <c r="RPX62" s="78"/>
      <c r="RPY62" s="78"/>
      <c r="RPZ62" s="78"/>
      <c r="RQA62" s="78"/>
      <c r="RQB62" s="78"/>
      <c r="RQC62" s="78"/>
      <c r="RQD62" s="78"/>
      <c r="RQE62" s="78"/>
      <c r="RQF62" s="78"/>
      <c r="RQG62" s="78"/>
      <c r="RQH62" s="78"/>
      <c r="RQI62" s="78"/>
      <c r="RQJ62" s="78"/>
      <c r="RQK62" s="78"/>
      <c r="RQL62" s="78"/>
      <c r="RQM62" s="78"/>
      <c r="RQN62" s="78"/>
      <c r="RQO62" s="78"/>
      <c r="RQP62" s="78"/>
      <c r="RQQ62" s="78"/>
      <c r="RQR62" s="78"/>
      <c r="RQS62" s="78"/>
      <c r="RQT62" s="78"/>
      <c r="RQU62" s="78"/>
      <c r="RQV62" s="78"/>
      <c r="RQW62" s="78"/>
      <c r="RQX62" s="78"/>
      <c r="RQY62" s="78"/>
      <c r="RQZ62" s="78"/>
      <c r="RRA62" s="78"/>
      <c r="RRB62" s="78"/>
      <c r="RRC62" s="78"/>
      <c r="RRD62" s="78"/>
      <c r="RRE62" s="78"/>
      <c r="RRF62" s="78"/>
      <c r="RRG62" s="78"/>
      <c r="RRH62" s="78"/>
      <c r="RRI62" s="78"/>
      <c r="RRJ62" s="78"/>
      <c r="RRK62" s="78"/>
      <c r="RRL62" s="78"/>
      <c r="RRM62" s="78"/>
      <c r="RRN62" s="78"/>
      <c r="RRO62" s="78"/>
      <c r="RRP62" s="78"/>
      <c r="RRQ62" s="78"/>
      <c r="RRR62" s="78"/>
      <c r="RRS62" s="78"/>
      <c r="RRT62" s="78"/>
      <c r="RRU62" s="78"/>
      <c r="RRV62" s="78"/>
      <c r="RRW62" s="78"/>
      <c r="RRX62" s="78"/>
      <c r="RRY62" s="78"/>
      <c r="RRZ62" s="78"/>
      <c r="RSA62" s="78"/>
      <c r="RSB62" s="78"/>
      <c r="RSC62" s="78"/>
      <c r="RSD62" s="78"/>
      <c r="RSE62" s="78"/>
      <c r="RSF62" s="78"/>
      <c r="RSG62" s="78"/>
      <c r="RSH62" s="78"/>
      <c r="RSI62" s="78"/>
      <c r="RSJ62" s="78"/>
      <c r="RSK62" s="78"/>
      <c r="RSL62" s="78"/>
      <c r="RSM62" s="78"/>
      <c r="RSN62" s="78"/>
      <c r="RSO62" s="78"/>
      <c r="RSP62" s="78"/>
      <c r="RSQ62" s="78"/>
      <c r="RSR62" s="78"/>
      <c r="RSS62" s="78"/>
      <c r="RST62" s="78"/>
      <c r="RSU62" s="78"/>
      <c r="RSV62" s="78"/>
      <c r="RSW62" s="78"/>
      <c r="RSX62" s="78"/>
      <c r="RSY62" s="78"/>
      <c r="RSZ62" s="78"/>
      <c r="RTA62" s="78"/>
      <c r="RTB62" s="78"/>
      <c r="RTC62" s="78"/>
      <c r="RTD62" s="78"/>
      <c r="RTE62" s="78"/>
      <c r="RTF62" s="78"/>
      <c r="RTG62" s="78"/>
      <c r="RTH62" s="78"/>
      <c r="RTI62" s="78"/>
      <c r="RTJ62" s="78"/>
      <c r="RTK62" s="78"/>
      <c r="RTL62" s="78"/>
      <c r="RTM62" s="78"/>
      <c r="RTN62" s="78"/>
      <c r="RTO62" s="78"/>
      <c r="RTP62" s="78"/>
      <c r="RTQ62" s="78"/>
      <c r="RTR62" s="78"/>
      <c r="RTS62" s="78"/>
      <c r="RTT62" s="78"/>
      <c r="RTU62" s="78"/>
      <c r="RTV62" s="78"/>
      <c r="RTW62" s="78"/>
      <c r="RTX62" s="78"/>
      <c r="RTY62" s="78"/>
      <c r="RTZ62" s="78"/>
      <c r="RUA62" s="78"/>
      <c r="RUB62" s="78"/>
      <c r="RUC62" s="78"/>
      <c r="RUD62" s="78"/>
      <c r="RUE62" s="78"/>
      <c r="RUF62" s="78"/>
      <c r="RUG62" s="78"/>
      <c r="RUH62" s="78"/>
      <c r="RUI62" s="78"/>
      <c r="RUJ62" s="78"/>
      <c r="RUK62" s="78"/>
      <c r="RUL62" s="78"/>
      <c r="RUM62" s="78"/>
      <c r="RUN62" s="78"/>
      <c r="RUO62" s="78"/>
      <c r="RUP62" s="78"/>
      <c r="RUQ62" s="78"/>
      <c r="RUR62" s="78"/>
      <c r="RUS62" s="78"/>
      <c r="RUT62" s="78"/>
      <c r="RUU62" s="78"/>
      <c r="RUV62" s="78"/>
      <c r="RUW62" s="78"/>
      <c r="RUX62" s="78"/>
      <c r="RUY62" s="78"/>
      <c r="RUZ62" s="78"/>
      <c r="RVA62" s="78"/>
      <c r="RVB62" s="78"/>
      <c r="RVC62" s="78"/>
      <c r="RVD62" s="78"/>
      <c r="RVE62" s="78"/>
      <c r="RVF62" s="78"/>
      <c r="RVG62" s="78"/>
      <c r="RVH62" s="78"/>
      <c r="RVI62" s="78"/>
      <c r="RVJ62" s="78"/>
      <c r="RVK62" s="78"/>
      <c r="RVL62" s="78"/>
      <c r="RVM62" s="78"/>
      <c r="RVN62" s="78"/>
      <c r="RVO62" s="78"/>
      <c r="RVP62" s="78"/>
      <c r="RVQ62" s="78"/>
      <c r="RVR62" s="78"/>
      <c r="RVS62" s="78"/>
      <c r="RVT62" s="78"/>
      <c r="RVU62" s="78"/>
      <c r="RVV62" s="78"/>
      <c r="RVW62" s="78"/>
      <c r="RVX62" s="78"/>
      <c r="RVY62" s="78"/>
      <c r="RVZ62" s="78"/>
      <c r="RWA62" s="78"/>
      <c r="RWB62" s="78"/>
      <c r="RWC62" s="78"/>
      <c r="RWD62" s="78"/>
      <c r="RWE62" s="78"/>
      <c r="RWF62" s="78"/>
      <c r="RWG62" s="78"/>
      <c r="RWH62" s="78"/>
      <c r="RWI62" s="78"/>
      <c r="RWJ62" s="78"/>
      <c r="RWK62" s="78"/>
      <c r="RWL62" s="78"/>
      <c r="RWM62" s="78"/>
      <c r="RWN62" s="78"/>
      <c r="RWO62" s="78"/>
      <c r="RWP62" s="78"/>
      <c r="RWQ62" s="78"/>
      <c r="RWR62" s="78"/>
      <c r="RWS62" s="78"/>
      <c r="RWT62" s="78"/>
      <c r="RWU62" s="78"/>
      <c r="RWV62" s="78"/>
      <c r="RWW62" s="78"/>
      <c r="RWX62" s="78"/>
      <c r="RWY62" s="78"/>
      <c r="RWZ62" s="78"/>
      <c r="RXA62" s="78"/>
      <c r="RXB62" s="78"/>
      <c r="RXC62" s="78"/>
      <c r="RXD62" s="78"/>
      <c r="RXE62" s="78"/>
      <c r="RXF62" s="78"/>
      <c r="RXG62" s="78"/>
      <c r="RXH62" s="78"/>
      <c r="RXI62" s="78"/>
      <c r="RXJ62" s="78"/>
      <c r="RXK62" s="78"/>
      <c r="RXL62" s="78"/>
      <c r="RXM62" s="78"/>
      <c r="RXN62" s="78"/>
      <c r="RXO62" s="78"/>
      <c r="RXP62" s="78"/>
      <c r="RXQ62" s="78"/>
      <c r="RXR62" s="78"/>
      <c r="RXS62" s="78"/>
      <c r="RXT62" s="78"/>
      <c r="RXU62" s="78"/>
      <c r="RXV62" s="78"/>
      <c r="RXW62" s="78"/>
      <c r="RXX62" s="78"/>
      <c r="RXY62" s="78"/>
      <c r="RXZ62" s="78"/>
      <c r="RYA62" s="78"/>
      <c r="RYB62" s="78"/>
      <c r="RYC62" s="78"/>
      <c r="RYD62" s="78"/>
      <c r="RYE62" s="78"/>
      <c r="RYF62" s="78"/>
      <c r="RYG62" s="78"/>
      <c r="RYH62" s="78"/>
      <c r="RYI62" s="78"/>
      <c r="RYJ62" s="78"/>
      <c r="RYK62" s="78"/>
      <c r="RYL62" s="78"/>
      <c r="RYM62" s="78"/>
      <c r="RYN62" s="78"/>
      <c r="RYO62" s="78"/>
      <c r="RYP62" s="78"/>
      <c r="RYQ62" s="78"/>
      <c r="RYR62" s="78"/>
      <c r="RYS62" s="78"/>
      <c r="RYT62" s="78"/>
      <c r="RYU62" s="78"/>
      <c r="RYV62" s="78"/>
      <c r="RYW62" s="78"/>
      <c r="RYX62" s="78"/>
      <c r="RYY62" s="78"/>
      <c r="RYZ62" s="78"/>
      <c r="RZA62" s="78"/>
      <c r="RZB62" s="78"/>
      <c r="RZC62" s="78"/>
      <c r="RZD62" s="78"/>
      <c r="RZE62" s="78"/>
      <c r="RZF62" s="78"/>
      <c r="RZG62" s="78"/>
      <c r="RZH62" s="78"/>
      <c r="RZI62" s="78"/>
      <c r="RZJ62" s="78"/>
      <c r="RZK62" s="78"/>
      <c r="RZL62" s="78"/>
      <c r="RZM62" s="78"/>
      <c r="RZN62" s="78"/>
      <c r="RZO62" s="78"/>
      <c r="RZP62" s="78"/>
      <c r="RZQ62" s="78"/>
      <c r="RZR62" s="78"/>
      <c r="RZS62" s="78"/>
      <c r="RZT62" s="78"/>
      <c r="RZU62" s="78"/>
      <c r="RZV62" s="78"/>
      <c r="RZW62" s="78"/>
      <c r="RZX62" s="78"/>
      <c r="RZY62" s="78"/>
      <c r="RZZ62" s="78"/>
      <c r="SAA62" s="78"/>
      <c r="SAB62" s="78"/>
      <c r="SAC62" s="78"/>
      <c r="SAD62" s="78"/>
      <c r="SAE62" s="78"/>
      <c r="SAF62" s="78"/>
      <c r="SAG62" s="78"/>
      <c r="SAH62" s="78"/>
      <c r="SAI62" s="78"/>
      <c r="SAJ62" s="78"/>
      <c r="SAK62" s="78"/>
      <c r="SAL62" s="78"/>
      <c r="SAM62" s="78"/>
      <c r="SAN62" s="78"/>
      <c r="SAO62" s="78"/>
      <c r="SAP62" s="78"/>
      <c r="SAQ62" s="78"/>
      <c r="SAR62" s="78"/>
      <c r="SAS62" s="78"/>
      <c r="SAT62" s="78"/>
      <c r="SAU62" s="78"/>
      <c r="SAV62" s="78"/>
      <c r="SAW62" s="78"/>
      <c r="SAX62" s="78"/>
      <c r="SAY62" s="78"/>
      <c r="SAZ62" s="78"/>
      <c r="SBA62" s="78"/>
      <c r="SBB62" s="78"/>
      <c r="SBC62" s="78"/>
      <c r="SBD62" s="78"/>
      <c r="SBE62" s="78"/>
      <c r="SBF62" s="78"/>
      <c r="SBG62" s="78"/>
      <c r="SBH62" s="78"/>
      <c r="SBI62" s="78"/>
      <c r="SBJ62" s="78"/>
      <c r="SBK62" s="78"/>
      <c r="SBL62" s="78"/>
      <c r="SBM62" s="78"/>
      <c r="SBN62" s="78"/>
      <c r="SBO62" s="78"/>
      <c r="SBP62" s="78"/>
      <c r="SBQ62" s="78"/>
      <c r="SBR62" s="78"/>
      <c r="SBS62" s="78"/>
      <c r="SBT62" s="78"/>
      <c r="SBU62" s="78"/>
      <c r="SBV62" s="78"/>
      <c r="SBW62" s="78"/>
      <c r="SBX62" s="78"/>
      <c r="SBY62" s="78"/>
      <c r="SBZ62" s="78"/>
      <c r="SCA62" s="78"/>
      <c r="SCB62" s="78"/>
      <c r="SCC62" s="78"/>
      <c r="SCD62" s="78"/>
      <c r="SCE62" s="78"/>
      <c r="SCF62" s="78"/>
      <c r="SCG62" s="78"/>
      <c r="SCH62" s="78"/>
      <c r="SCI62" s="78"/>
      <c r="SCJ62" s="78"/>
      <c r="SCK62" s="78"/>
      <c r="SCL62" s="78"/>
      <c r="SCM62" s="78"/>
      <c r="SCN62" s="78"/>
      <c r="SCO62" s="78"/>
      <c r="SCP62" s="78"/>
      <c r="SCQ62" s="78"/>
      <c r="SCR62" s="78"/>
      <c r="SCS62" s="78"/>
      <c r="SCT62" s="78"/>
      <c r="SCU62" s="78"/>
      <c r="SCV62" s="78"/>
      <c r="SCW62" s="78"/>
      <c r="SCX62" s="78"/>
      <c r="SCY62" s="78"/>
      <c r="SCZ62" s="78"/>
      <c r="SDA62" s="78"/>
      <c r="SDB62" s="78"/>
      <c r="SDC62" s="78"/>
      <c r="SDD62" s="78"/>
      <c r="SDE62" s="78"/>
      <c r="SDF62" s="78"/>
      <c r="SDG62" s="78"/>
      <c r="SDH62" s="78"/>
      <c r="SDI62" s="78"/>
      <c r="SDJ62" s="78"/>
      <c r="SDK62" s="78"/>
      <c r="SDL62" s="78"/>
      <c r="SDM62" s="78"/>
      <c r="SDN62" s="78"/>
      <c r="SDO62" s="78"/>
      <c r="SDP62" s="78"/>
      <c r="SDQ62" s="78"/>
      <c r="SDR62" s="78"/>
      <c r="SDS62" s="78"/>
      <c r="SDT62" s="78"/>
      <c r="SDU62" s="78"/>
      <c r="SDV62" s="78"/>
      <c r="SDW62" s="78"/>
      <c r="SDX62" s="78"/>
      <c r="SDY62" s="78"/>
      <c r="SDZ62" s="78"/>
      <c r="SEA62" s="78"/>
      <c r="SEB62" s="78"/>
      <c r="SEC62" s="78"/>
      <c r="SED62" s="78"/>
      <c r="SEE62" s="78"/>
      <c r="SEF62" s="78"/>
      <c r="SEG62" s="78"/>
      <c r="SEH62" s="78"/>
      <c r="SEI62" s="78"/>
      <c r="SEJ62" s="78"/>
      <c r="SEK62" s="78"/>
      <c r="SEL62" s="78"/>
      <c r="SEM62" s="78"/>
      <c r="SEN62" s="78"/>
      <c r="SEO62" s="78"/>
      <c r="SEP62" s="78"/>
      <c r="SEQ62" s="78"/>
      <c r="SER62" s="78"/>
      <c r="SES62" s="78"/>
      <c r="SET62" s="78"/>
      <c r="SEU62" s="78"/>
      <c r="SEV62" s="78"/>
      <c r="SEW62" s="78"/>
      <c r="SEX62" s="78"/>
      <c r="SEY62" s="78"/>
      <c r="SEZ62" s="78"/>
      <c r="SFA62" s="78"/>
      <c r="SFB62" s="78"/>
      <c r="SFC62" s="78"/>
      <c r="SFD62" s="78"/>
      <c r="SFE62" s="78"/>
      <c r="SFF62" s="78"/>
      <c r="SFG62" s="78"/>
      <c r="SFH62" s="78"/>
      <c r="SFI62" s="78"/>
      <c r="SFJ62" s="78"/>
      <c r="SFK62" s="78"/>
      <c r="SFL62" s="78"/>
      <c r="SFM62" s="78"/>
      <c r="SFN62" s="78"/>
      <c r="SFO62" s="78"/>
      <c r="SFP62" s="78"/>
      <c r="SFQ62" s="78"/>
      <c r="SFR62" s="78"/>
      <c r="SFS62" s="78"/>
      <c r="SFT62" s="78"/>
      <c r="SFU62" s="78"/>
      <c r="SFV62" s="78"/>
      <c r="SFW62" s="78"/>
      <c r="SFX62" s="78"/>
      <c r="SFY62" s="78"/>
      <c r="SFZ62" s="78"/>
      <c r="SGA62" s="78"/>
      <c r="SGB62" s="78"/>
      <c r="SGC62" s="78"/>
      <c r="SGD62" s="78"/>
      <c r="SGE62" s="78"/>
      <c r="SGF62" s="78"/>
      <c r="SGG62" s="78"/>
      <c r="SGH62" s="78"/>
      <c r="SGI62" s="78"/>
      <c r="SGJ62" s="78"/>
      <c r="SGK62" s="78"/>
      <c r="SGL62" s="78"/>
      <c r="SGM62" s="78"/>
      <c r="SGN62" s="78"/>
      <c r="SGO62" s="78"/>
      <c r="SGP62" s="78"/>
      <c r="SGQ62" s="78"/>
      <c r="SGR62" s="78"/>
      <c r="SGS62" s="78"/>
      <c r="SGT62" s="78"/>
      <c r="SGU62" s="78"/>
      <c r="SGV62" s="78"/>
      <c r="SGW62" s="78"/>
      <c r="SGX62" s="78"/>
      <c r="SGY62" s="78"/>
      <c r="SGZ62" s="78"/>
      <c r="SHA62" s="78"/>
      <c r="SHB62" s="78"/>
      <c r="SHC62" s="78"/>
      <c r="SHD62" s="78"/>
      <c r="SHE62" s="78"/>
      <c r="SHF62" s="78"/>
      <c r="SHG62" s="78"/>
      <c r="SHH62" s="78"/>
      <c r="SHI62" s="78"/>
      <c r="SHJ62" s="78"/>
      <c r="SHK62" s="78"/>
      <c r="SHL62" s="78"/>
      <c r="SHM62" s="78"/>
      <c r="SHN62" s="78"/>
      <c r="SHO62" s="78"/>
      <c r="SHP62" s="78"/>
      <c r="SHQ62" s="78"/>
      <c r="SHR62" s="78"/>
      <c r="SHS62" s="78"/>
      <c r="SHT62" s="78"/>
      <c r="SHU62" s="78"/>
      <c r="SHV62" s="78"/>
      <c r="SHW62" s="78"/>
      <c r="SHX62" s="78"/>
      <c r="SHY62" s="78"/>
      <c r="SHZ62" s="78"/>
      <c r="SIA62" s="78"/>
      <c r="SIB62" s="78"/>
      <c r="SIC62" s="78"/>
      <c r="SID62" s="78"/>
      <c r="SIE62" s="78"/>
      <c r="SIF62" s="78"/>
      <c r="SIG62" s="78"/>
      <c r="SIH62" s="78"/>
      <c r="SII62" s="78"/>
      <c r="SIJ62" s="78"/>
      <c r="SIK62" s="78"/>
      <c r="SIL62" s="78"/>
      <c r="SIM62" s="78"/>
      <c r="SIN62" s="78"/>
      <c r="SIO62" s="78"/>
      <c r="SIP62" s="78"/>
      <c r="SIQ62" s="78"/>
      <c r="SIR62" s="78"/>
      <c r="SIS62" s="78"/>
      <c r="SIT62" s="78"/>
      <c r="SIU62" s="78"/>
      <c r="SIV62" s="78"/>
      <c r="SIW62" s="78"/>
      <c r="SIX62" s="78"/>
      <c r="SIY62" s="78"/>
      <c r="SIZ62" s="78"/>
      <c r="SJA62" s="78"/>
      <c r="SJB62" s="78"/>
      <c r="SJC62" s="78"/>
      <c r="SJD62" s="78"/>
      <c r="SJE62" s="78"/>
      <c r="SJF62" s="78"/>
      <c r="SJG62" s="78"/>
      <c r="SJH62" s="78"/>
      <c r="SJI62" s="78"/>
      <c r="SJJ62" s="78"/>
      <c r="SJK62" s="78"/>
      <c r="SJL62" s="78"/>
      <c r="SJM62" s="78"/>
      <c r="SJN62" s="78"/>
      <c r="SJO62" s="78"/>
      <c r="SJP62" s="78"/>
      <c r="SJQ62" s="78"/>
      <c r="SJR62" s="78"/>
      <c r="SJS62" s="78"/>
      <c r="SJT62" s="78"/>
      <c r="SJU62" s="78"/>
      <c r="SJV62" s="78"/>
      <c r="SJW62" s="78"/>
      <c r="SJX62" s="78"/>
      <c r="SJY62" s="78"/>
      <c r="SJZ62" s="78"/>
      <c r="SKA62" s="78"/>
      <c r="SKB62" s="78"/>
      <c r="SKC62" s="78"/>
      <c r="SKD62" s="78"/>
      <c r="SKE62" s="78"/>
      <c r="SKF62" s="78"/>
      <c r="SKG62" s="78"/>
      <c r="SKH62" s="78"/>
      <c r="SKI62" s="78"/>
      <c r="SKJ62" s="78"/>
      <c r="SKK62" s="78"/>
      <c r="SKL62" s="78"/>
      <c r="SKM62" s="78"/>
      <c r="SKN62" s="78"/>
      <c r="SKO62" s="78"/>
      <c r="SKP62" s="78"/>
      <c r="SKQ62" s="78"/>
      <c r="SKR62" s="78"/>
      <c r="SKS62" s="78"/>
      <c r="SKT62" s="78"/>
      <c r="SKU62" s="78"/>
      <c r="SKV62" s="78"/>
      <c r="SKW62" s="78"/>
      <c r="SKX62" s="78"/>
      <c r="SKY62" s="78"/>
      <c r="SKZ62" s="78"/>
      <c r="SLA62" s="78"/>
      <c r="SLB62" s="78"/>
      <c r="SLC62" s="78"/>
      <c r="SLD62" s="78"/>
      <c r="SLE62" s="78"/>
      <c r="SLF62" s="78"/>
      <c r="SLG62" s="78"/>
      <c r="SLH62" s="78"/>
      <c r="SLI62" s="78"/>
      <c r="SLJ62" s="78"/>
      <c r="SLK62" s="78"/>
      <c r="SLL62" s="78"/>
      <c r="SLM62" s="78"/>
      <c r="SLN62" s="78"/>
      <c r="SLO62" s="78"/>
      <c r="SLP62" s="78"/>
      <c r="SLQ62" s="78"/>
      <c r="SLR62" s="78"/>
      <c r="SLS62" s="78"/>
      <c r="SLT62" s="78"/>
      <c r="SLU62" s="78"/>
      <c r="SLV62" s="78"/>
      <c r="SLW62" s="78"/>
      <c r="SLX62" s="78"/>
      <c r="SLY62" s="78"/>
      <c r="SLZ62" s="78"/>
      <c r="SMA62" s="78"/>
      <c r="SMB62" s="78"/>
      <c r="SMC62" s="78"/>
      <c r="SMD62" s="78"/>
      <c r="SME62" s="78"/>
      <c r="SMF62" s="78"/>
      <c r="SMG62" s="78"/>
      <c r="SMH62" s="78"/>
      <c r="SMI62" s="78"/>
      <c r="SMJ62" s="78"/>
      <c r="SMK62" s="78"/>
      <c r="SML62" s="78"/>
      <c r="SMM62" s="78"/>
      <c r="SMN62" s="78"/>
      <c r="SMO62" s="78"/>
      <c r="SMP62" s="78"/>
      <c r="SMQ62" s="78"/>
      <c r="SMR62" s="78"/>
      <c r="SMS62" s="78"/>
      <c r="SMT62" s="78"/>
      <c r="SMU62" s="78"/>
      <c r="SMV62" s="78"/>
      <c r="SMW62" s="78"/>
      <c r="SMX62" s="78"/>
      <c r="SMY62" s="78"/>
      <c r="SMZ62" s="78"/>
      <c r="SNA62" s="78"/>
      <c r="SNB62" s="78"/>
      <c r="SNC62" s="78"/>
      <c r="SND62" s="78"/>
      <c r="SNE62" s="78"/>
      <c r="SNF62" s="78"/>
      <c r="SNG62" s="78"/>
      <c r="SNH62" s="78"/>
      <c r="SNI62" s="78"/>
      <c r="SNJ62" s="78"/>
      <c r="SNK62" s="78"/>
      <c r="SNL62" s="78"/>
      <c r="SNM62" s="78"/>
      <c r="SNN62" s="78"/>
      <c r="SNO62" s="78"/>
      <c r="SNP62" s="78"/>
      <c r="SNQ62" s="78"/>
      <c r="SNR62" s="78"/>
      <c r="SNS62" s="78"/>
      <c r="SNT62" s="78"/>
      <c r="SNU62" s="78"/>
      <c r="SNV62" s="78"/>
      <c r="SNW62" s="78"/>
      <c r="SNX62" s="78"/>
      <c r="SNY62" s="78"/>
      <c r="SNZ62" s="78"/>
      <c r="SOA62" s="78"/>
      <c r="SOB62" s="78"/>
      <c r="SOC62" s="78"/>
      <c r="SOD62" s="78"/>
      <c r="SOE62" s="78"/>
      <c r="SOF62" s="78"/>
      <c r="SOG62" s="78"/>
      <c r="SOH62" s="78"/>
      <c r="SOI62" s="78"/>
      <c r="SOJ62" s="78"/>
      <c r="SOK62" s="78"/>
      <c r="SOL62" s="78"/>
      <c r="SOM62" s="78"/>
      <c r="SON62" s="78"/>
      <c r="SOO62" s="78"/>
      <c r="SOP62" s="78"/>
      <c r="SOQ62" s="78"/>
      <c r="SOR62" s="78"/>
      <c r="SOS62" s="78"/>
      <c r="SOT62" s="78"/>
      <c r="SOU62" s="78"/>
      <c r="SOV62" s="78"/>
      <c r="SOW62" s="78"/>
      <c r="SOX62" s="78"/>
      <c r="SOY62" s="78"/>
      <c r="SOZ62" s="78"/>
      <c r="SPA62" s="78"/>
      <c r="SPB62" s="78"/>
      <c r="SPC62" s="78"/>
      <c r="SPD62" s="78"/>
      <c r="SPE62" s="78"/>
      <c r="SPF62" s="78"/>
      <c r="SPG62" s="78"/>
      <c r="SPH62" s="78"/>
      <c r="SPI62" s="78"/>
      <c r="SPJ62" s="78"/>
      <c r="SPK62" s="78"/>
      <c r="SPL62" s="78"/>
      <c r="SPM62" s="78"/>
      <c r="SPN62" s="78"/>
      <c r="SPO62" s="78"/>
      <c r="SPP62" s="78"/>
      <c r="SPQ62" s="78"/>
      <c r="SPR62" s="78"/>
      <c r="SPS62" s="78"/>
      <c r="SPT62" s="78"/>
      <c r="SPU62" s="78"/>
      <c r="SPV62" s="78"/>
      <c r="SPW62" s="78"/>
      <c r="SPX62" s="78"/>
      <c r="SPY62" s="78"/>
      <c r="SPZ62" s="78"/>
      <c r="SQA62" s="78"/>
      <c r="SQB62" s="78"/>
      <c r="SQC62" s="78"/>
      <c r="SQD62" s="78"/>
      <c r="SQE62" s="78"/>
      <c r="SQF62" s="78"/>
      <c r="SQG62" s="78"/>
      <c r="SQH62" s="78"/>
      <c r="SQI62" s="78"/>
      <c r="SQJ62" s="78"/>
      <c r="SQK62" s="78"/>
      <c r="SQL62" s="78"/>
      <c r="SQM62" s="78"/>
      <c r="SQN62" s="78"/>
      <c r="SQO62" s="78"/>
      <c r="SQP62" s="78"/>
      <c r="SQQ62" s="78"/>
      <c r="SQR62" s="78"/>
      <c r="SQS62" s="78"/>
      <c r="SQT62" s="78"/>
      <c r="SQU62" s="78"/>
      <c r="SQV62" s="78"/>
      <c r="SQW62" s="78"/>
      <c r="SQX62" s="78"/>
      <c r="SQY62" s="78"/>
      <c r="SQZ62" s="78"/>
      <c r="SRA62" s="78"/>
      <c r="SRB62" s="78"/>
      <c r="SRC62" s="78"/>
      <c r="SRD62" s="78"/>
      <c r="SRE62" s="78"/>
      <c r="SRF62" s="78"/>
      <c r="SRG62" s="78"/>
      <c r="SRH62" s="78"/>
      <c r="SRI62" s="78"/>
      <c r="SRJ62" s="78"/>
      <c r="SRK62" s="78"/>
      <c r="SRL62" s="78"/>
      <c r="SRM62" s="78"/>
      <c r="SRN62" s="78"/>
      <c r="SRO62" s="78"/>
      <c r="SRP62" s="78"/>
      <c r="SRQ62" s="78"/>
      <c r="SRR62" s="78"/>
      <c r="SRS62" s="78"/>
      <c r="SRT62" s="78"/>
      <c r="SRU62" s="78"/>
      <c r="SRV62" s="78"/>
      <c r="SRW62" s="78"/>
      <c r="SRX62" s="78"/>
      <c r="SRY62" s="78"/>
      <c r="SRZ62" s="78"/>
      <c r="SSA62" s="78"/>
      <c r="SSB62" s="78"/>
      <c r="SSC62" s="78"/>
      <c r="SSD62" s="78"/>
      <c r="SSE62" s="78"/>
      <c r="SSF62" s="78"/>
      <c r="SSG62" s="78"/>
      <c r="SSH62" s="78"/>
      <c r="SSI62" s="78"/>
      <c r="SSJ62" s="78"/>
      <c r="SSK62" s="78"/>
      <c r="SSL62" s="78"/>
      <c r="SSM62" s="78"/>
      <c r="SSN62" s="78"/>
      <c r="SSO62" s="78"/>
      <c r="SSP62" s="78"/>
      <c r="SSQ62" s="78"/>
      <c r="SSR62" s="78"/>
      <c r="SSS62" s="78"/>
      <c r="SST62" s="78"/>
      <c r="SSU62" s="78"/>
      <c r="SSV62" s="78"/>
      <c r="SSW62" s="78"/>
      <c r="SSX62" s="78"/>
      <c r="SSY62" s="78"/>
      <c r="SSZ62" s="78"/>
      <c r="STA62" s="78"/>
      <c r="STB62" s="78"/>
      <c r="STC62" s="78"/>
      <c r="STD62" s="78"/>
      <c r="STE62" s="78"/>
      <c r="STF62" s="78"/>
      <c r="STG62" s="78"/>
      <c r="STH62" s="78"/>
      <c r="STI62" s="78"/>
      <c r="STJ62" s="78"/>
      <c r="STK62" s="78"/>
      <c r="STL62" s="78"/>
      <c r="STM62" s="78"/>
      <c r="STN62" s="78"/>
      <c r="STO62" s="78"/>
      <c r="STP62" s="78"/>
      <c r="STQ62" s="78"/>
      <c r="STR62" s="78"/>
      <c r="STS62" s="78"/>
      <c r="STT62" s="78"/>
      <c r="STU62" s="78"/>
      <c r="STV62" s="78"/>
      <c r="STW62" s="78"/>
      <c r="STX62" s="78"/>
      <c r="STY62" s="78"/>
      <c r="STZ62" s="78"/>
      <c r="SUA62" s="78"/>
      <c r="SUB62" s="78"/>
      <c r="SUC62" s="78"/>
      <c r="SUD62" s="78"/>
      <c r="SUE62" s="78"/>
      <c r="SUF62" s="78"/>
      <c r="SUG62" s="78"/>
      <c r="SUH62" s="78"/>
      <c r="SUI62" s="78"/>
      <c r="SUJ62" s="78"/>
      <c r="SUK62" s="78"/>
      <c r="SUL62" s="78"/>
      <c r="SUM62" s="78"/>
      <c r="SUN62" s="78"/>
      <c r="SUO62" s="78"/>
      <c r="SUP62" s="78"/>
      <c r="SUQ62" s="78"/>
      <c r="SUR62" s="78"/>
      <c r="SUS62" s="78"/>
      <c r="SUT62" s="78"/>
      <c r="SUU62" s="78"/>
      <c r="SUV62" s="78"/>
      <c r="SUW62" s="78"/>
      <c r="SUX62" s="78"/>
      <c r="SUY62" s="78"/>
      <c r="SUZ62" s="78"/>
      <c r="SVA62" s="78"/>
      <c r="SVB62" s="78"/>
      <c r="SVC62" s="78"/>
      <c r="SVD62" s="78"/>
      <c r="SVE62" s="78"/>
      <c r="SVF62" s="78"/>
      <c r="SVG62" s="78"/>
      <c r="SVH62" s="78"/>
      <c r="SVI62" s="78"/>
      <c r="SVJ62" s="78"/>
      <c r="SVK62" s="78"/>
      <c r="SVL62" s="78"/>
      <c r="SVM62" s="78"/>
      <c r="SVN62" s="78"/>
      <c r="SVO62" s="78"/>
      <c r="SVP62" s="78"/>
      <c r="SVQ62" s="78"/>
      <c r="SVR62" s="78"/>
      <c r="SVS62" s="78"/>
      <c r="SVT62" s="78"/>
      <c r="SVU62" s="78"/>
      <c r="SVV62" s="78"/>
      <c r="SVW62" s="78"/>
      <c r="SVX62" s="78"/>
      <c r="SVY62" s="78"/>
      <c r="SVZ62" s="78"/>
      <c r="SWA62" s="78"/>
      <c r="SWB62" s="78"/>
      <c r="SWC62" s="78"/>
      <c r="SWD62" s="78"/>
      <c r="SWE62" s="78"/>
      <c r="SWF62" s="78"/>
      <c r="SWG62" s="78"/>
      <c r="SWH62" s="78"/>
      <c r="SWI62" s="78"/>
      <c r="SWJ62" s="78"/>
      <c r="SWK62" s="78"/>
      <c r="SWL62" s="78"/>
      <c r="SWM62" s="78"/>
      <c r="SWN62" s="78"/>
      <c r="SWO62" s="78"/>
      <c r="SWP62" s="78"/>
      <c r="SWQ62" s="78"/>
      <c r="SWR62" s="78"/>
      <c r="SWS62" s="78"/>
      <c r="SWT62" s="78"/>
      <c r="SWU62" s="78"/>
      <c r="SWV62" s="78"/>
      <c r="SWW62" s="78"/>
      <c r="SWX62" s="78"/>
      <c r="SWY62" s="78"/>
      <c r="SWZ62" s="78"/>
      <c r="SXA62" s="78"/>
      <c r="SXB62" s="78"/>
      <c r="SXC62" s="78"/>
      <c r="SXD62" s="78"/>
      <c r="SXE62" s="78"/>
      <c r="SXF62" s="78"/>
      <c r="SXG62" s="78"/>
      <c r="SXH62" s="78"/>
      <c r="SXI62" s="78"/>
      <c r="SXJ62" s="78"/>
      <c r="SXK62" s="78"/>
      <c r="SXL62" s="78"/>
      <c r="SXM62" s="78"/>
      <c r="SXN62" s="78"/>
      <c r="SXO62" s="78"/>
      <c r="SXP62" s="78"/>
      <c r="SXQ62" s="78"/>
      <c r="SXR62" s="78"/>
      <c r="SXS62" s="78"/>
      <c r="SXT62" s="78"/>
      <c r="SXU62" s="78"/>
      <c r="SXV62" s="78"/>
      <c r="SXW62" s="78"/>
      <c r="SXX62" s="78"/>
      <c r="SXY62" s="78"/>
      <c r="SXZ62" s="78"/>
      <c r="SYA62" s="78"/>
      <c r="SYB62" s="78"/>
      <c r="SYC62" s="78"/>
      <c r="SYD62" s="78"/>
      <c r="SYE62" s="78"/>
      <c r="SYF62" s="78"/>
      <c r="SYG62" s="78"/>
      <c r="SYH62" s="78"/>
      <c r="SYI62" s="78"/>
      <c r="SYJ62" s="78"/>
      <c r="SYK62" s="78"/>
      <c r="SYL62" s="78"/>
      <c r="SYM62" s="78"/>
      <c r="SYN62" s="78"/>
      <c r="SYO62" s="78"/>
      <c r="SYP62" s="78"/>
      <c r="SYQ62" s="78"/>
      <c r="SYR62" s="78"/>
      <c r="SYS62" s="78"/>
      <c r="SYT62" s="78"/>
      <c r="SYU62" s="78"/>
      <c r="SYV62" s="78"/>
      <c r="SYW62" s="78"/>
      <c r="SYX62" s="78"/>
      <c r="SYY62" s="78"/>
      <c r="SYZ62" s="78"/>
      <c r="SZA62" s="78"/>
      <c r="SZB62" s="78"/>
      <c r="SZC62" s="78"/>
      <c r="SZD62" s="78"/>
      <c r="SZE62" s="78"/>
      <c r="SZF62" s="78"/>
      <c r="SZG62" s="78"/>
      <c r="SZH62" s="78"/>
      <c r="SZI62" s="78"/>
      <c r="SZJ62" s="78"/>
      <c r="SZK62" s="78"/>
      <c r="SZL62" s="78"/>
      <c r="SZM62" s="78"/>
      <c r="SZN62" s="78"/>
      <c r="SZO62" s="78"/>
      <c r="SZP62" s="78"/>
      <c r="SZQ62" s="78"/>
      <c r="SZR62" s="78"/>
      <c r="SZS62" s="78"/>
      <c r="SZT62" s="78"/>
      <c r="SZU62" s="78"/>
      <c r="SZV62" s="78"/>
      <c r="SZW62" s="78"/>
      <c r="SZX62" s="78"/>
      <c r="SZY62" s="78"/>
      <c r="SZZ62" s="78"/>
      <c r="TAA62" s="78"/>
      <c r="TAB62" s="78"/>
      <c r="TAC62" s="78"/>
      <c r="TAD62" s="78"/>
      <c r="TAE62" s="78"/>
      <c r="TAF62" s="78"/>
      <c r="TAG62" s="78"/>
      <c r="TAH62" s="78"/>
      <c r="TAI62" s="78"/>
      <c r="TAJ62" s="78"/>
      <c r="TAK62" s="78"/>
      <c r="TAL62" s="78"/>
      <c r="TAM62" s="78"/>
      <c r="TAN62" s="78"/>
      <c r="TAO62" s="78"/>
      <c r="TAP62" s="78"/>
      <c r="TAQ62" s="78"/>
      <c r="TAR62" s="78"/>
      <c r="TAS62" s="78"/>
      <c r="TAT62" s="78"/>
      <c r="TAU62" s="78"/>
      <c r="TAV62" s="78"/>
      <c r="TAW62" s="78"/>
      <c r="TAX62" s="78"/>
      <c r="TAY62" s="78"/>
      <c r="TAZ62" s="78"/>
      <c r="TBA62" s="78"/>
      <c r="TBB62" s="78"/>
      <c r="TBC62" s="78"/>
      <c r="TBD62" s="78"/>
      <c r="TBE62" s="78"/>
      <c r="TBF62" s="78"/>
      <c r="TBG62" s="78"/>
      <c r="TBH62" s="78"/>
      <c r="TBI62" s="78"/>
      <c r="TBJ62" s="78"/>
      <c r="TBK62" s="78"/>
      <c r="TBL62" s="78"/>
      <c r="TBM62" s="78"/>
      <c r="TBN62" s="78"/>
      <c r="TBO62" s="78"/>
      <c r="TBP62" s="78"/>
      <c r="TBQ62" s="78"/>
      <c r="TBR62" s="78"/>
      <c r="TBS62" s="78"/>
      <c r="TBT62" s="78"/>
      <c r="TBU62" s="78"/>
      <c r="TBV62" s="78"/>
      <c r="TBW62" s="78"/>
      <c r="TBX62" s="78"/>
      <c r="TBY62" s="78"/>
      <c r="TBZ62" s="78"/>
      <c r="TCA62" s="78"/>
      <c r="TCB62" s="78"/>
      <c r="TCC62" s="78"/>
      <c r="TCD62" s="78"/>
      <c r="TCE62" s="78"/>
      <c r="TCF62" s="78"/>
      <c r="TCG62" s="78"/>
      <c r="TCH62" s="78"/>
      <c r="TCI62" s="78"/>
      <c r="TCJ62" s="78"/>
      <c r="TCK62" s="78"/>
      <c r="TCL62" s="78"/>
      <c r="TCM62" s="78"/>
      <c r="TCN62" s="78"/>
      <c r="TCO62" s="78"/>
      <c r="TCP62" s="78"/>
      <c r="TCQ62" s="78"/>
      <c r="TCR62" s="78"/>
      <c r="TCS62" s="78"/>
      <c r="TCT62" s="78"/>
      <c r="TCU62" s="78"/>
      <c r="TCV62" s="78"/>
      <c r="TCW62" s="78"/>
      <c r="TCX62" s="78"/>
      <c r="TCY62" s="78"/>
      <c r="TCZ62" s="78"/>
      <c r="TDA62" s="78"/>
      <c r="TDB62" s="78"/>
      <c r="TDC62" s="78"/>
      <c r="TDD62" s="78"/>
      <c r="TDE62" s="78"/>
      <c r="TDF62" s="78"/>
      <c r="TDG62" s="78"/>
      <c r="TDH62" s="78"/>
      <c r="TDI62" s="78"/>
      <c r="TDJ62" s="78"/>
      <c r="TDK62" s="78"/>
      <c r="TDL62" s="78"/>
      <c r="TDM62" s="78"/>
      <c r="TDN62" s="78"/>
      <c r="TDO62" s="78"/>
      <c r="TDP62" s="78"/>
      <c r="TDQ62" s="78"/>
      <c r="TDR62" s="78"/>
      <c r="TDS62" s="78"/>
      <c r="TDT62" s="78"/>
      <c r="TDU62" s="78"/>
      <c r="TDV62" s="78"/>
      <c r="TDW62" s="78"/>
      <c r="TDX62" s="78"/>
      <c r="TDY62" s="78"/>
      <c r="TDZ62" s="78"/>
      <c r="TEA62" s="78"/>
      <c r="TEB62" s="78"/>
      <c r="TEC62" s="78"/>
      <c r="TED62" s="78"/>
      <c r="TEE62" s="78"/>
      <c r="TEF62" s="78"/>
      <c r="TEG62" s="78"/>
      <c r="TEH62" s="78"/>
      <c r="TEI62" s="78"/>
      <c r="TEJ62" s="78"/>
      <c r="TEK62" s="78"/>
      <c r="TEL62" s="78"/>
      <c r="TEM62" s="78"/>
      <c r="TEN62" s="78"/>
      <c r="TEO62" s="78"/>
      <c r="TEP62" s="78"/>
      <c r="TEQ62" s="78"/>
      <c r="TER62" s="78"/>
      <c r="TES62" s="78"/>
      <c r="TET62" s="78"/>
      <c r="TEU62" s="78"/>
      <c r="TEV62" s="78"/>
      <c r="TEW62" s="78"/>
      <c r="TEX62" s="78"/>
      <c r="TEY62" s="78"/>
      <c r="TEZ62" s="78"/>
      <c r="TFA62" s="78"/>
      <c r="TFB62" s="78"/>
      <c r="TFC62" s="78"/>
      <c r="TFD62" s="78"/>
      <c r="TFE62" s="78"/>
      <c r="TFF62" s="78"/>
      <c r="TFG62" s="78"/>
      <c r="TFH62" s="78"/>
      <c r="TFI62" s="78"/>
      <c r="TFJ62" s="78"/>
      <c r="TFK62" s="78"/>
      <c r="TFL62" s="78"/>
      <c r="TFM62" s="78"/>
      <c r="TFN62" s="78"/>
      <c r="TFO62" s="78"/>
      <c r="TFP62" s="78"/>
      <c r="TFQ62" s="78"/>
      <c r="TFR62" s="78"/>
      <c r="TFS62" s="78"/>
      <c r="TFT62" s="78"/>
      <c r="TFU62" s="78"/>
      <c r="TFV62" s="78"/>
      <c r="TFW62" s="78"/>
      <c r="TFX62" s="78"/>
      <c r="TFY62" s="78"/>
      <c r="TFZ62" s="78"/>
      <c r="TGA62" s="78"/>
      <c r="TGB62" s="78"/>
      <c r="TGC62" s="78"/>
      <c r="TGD62" s="78"/>
      <c r="TGE62" s="78"/>
      <c r="TGF62" s="78"/>
      <c r="TGG62" s="78"/>
      <c r="TGH62" s="78"/>
      <c r="TGI62" s="78"/>
      <c r="TGJ62" s="78"/>
      <c r="TGK62" s="78"/>
      <c r="TGL62" s="78"/>
      <c r="TGM62" s="78"/>
      <c r="TGN62" s="78"/>
      <c r="TGO62" s="78"/>
      <c r="TGP62" s="78"/>
      <c r="TGQ62" s="78"/>
      <c r="TGR62" s="78"/>
      <c r="TGS62" s="78"/>
      <c r="TGT62" s="78"/>
      <c r="TGU62" s="78"/>
      <c r="TGV62" s="78"/>
      <c r="TGW62" s="78"/>
      <c r="TGX62" s="78"/>
      <c r="TGY62" s="78"/>
      <c r="TGZ62" s="78"/>
      <c r="THA62" s="78"/>
      <c r="THB62" s="78"/>
      <c r="THC62" s="78"/>
      <c r="THD62" s="78"/>
      <c r="THE62" s="78"/>
      <c r="THF62" s="78"/>
      <c r="THG62" s="78"/>
      <c r="THH62" s="78"/>
      <c r="THI62" s="78"/>
      <c r="THJ62" s="78"/>
      <c r="THK62" s="78"/>
      <c r="THL62" s="78"/>
      <c r="THM62" s="78"/>
      <c r="THN62" s="78"/>
      <c r="THO62" s="78"/>
      <c r="THP62" s="78"/>
      <c r="THQ62" s="78"/>
      <c r="THR62" s="78"/>
      <c r="THS62" s="78"/>
      <c r="THT62" s="78"/>
      <c r="THU62" s="78"/>
      <c r="THV62" s="78"/>
      <c r="THW62" s="78"/>
      <c r="THX62" s="78"/>
      <c r="THY62" s="78"/>
      <c r="THZ62" s="78"/>
      <c r="TIA62" s="78"/>
      <c r="TIB62" s="78"/>
      <c r="TIC62" s="78"/>
      <c r="TID62" s="78"/>
      <c r="TIE62" s="78"/>
      <c r="TIF62" s="78"/>
      <c r="TIG62" s="78"/>
      <c r="TIH62" s="78"/>
      <c r="TII62" s="78"/>
      <c r="TIJ62" s="78"/>
      <c r="TIK62" s="78"/>
      <c r="TIL62" s="78"/>
      <c r="TIM62" s="78"/>
      <c r="TIN62" s="78"/>
      <c r="TIO62" s="78"/>
      <c r="TIP62" s="78"/>
      <c r="TIQ62" s="78"/>
      <c r="TIR62" s="78"/>
      <c r="TIS62" s="78"/>
      <c r="TIT62" s="78"/>
      <c r="TIU62" s="78"/>
      <c r="TIV62" s="78"/>
      <c r="TIW62" s="78"/>
      <c r="TIX62" s="78"/>
      <c r="TIY62" s="78"/>
      <c r="TIZ62" s="78"/>
      <c r="TJA62" s="78"/>
      <c r="TJB62" s="78"/>
      <c r="TJC62" s="78"/>
      <c r="TJD62" s="78"/>
      <c r="TJE62" s="78"/>
      <c r="TJF62" s="78"/>
      <c r="TJG62" s="78"/>
      <c r="TJH62" s="78"/>
      <c r="TJI62" s="78"/>
      <c r="TJJ62" s="78"/>
      <c r="TJK62" s="78"/>
      <c r="TJL62" s="78"/>
      <c r="TJM62" s="78"/>
      <c r="TJN62" s="78"/>
      <c r="TJO62" s="78"/>
      <c r="TJP62" s="78"/>
      <c r="TJQ62" s="78"/>
      <c r="TJR62" s="78"/>
      <c r="TJS62" s="78"/>
      <c r="TJT62" s="78"/>
      <c r="TJU62" s="78"/>
      <c r="TJV62" s="78"/>
      <c r="TJW62" s="78"/>
      <c r="TJX62" s="78"/>
      <c r="TJY62" s="78"/>
      <c r="TJZ62" s="78"/>
      <c r="TKA62" s="78"/>
      <c r="TKB62" s="78"/>
      <c r="TKC62" s="78"/>
      <c r="TKD62" s="78"/>
      <c r="TKE62" s="78"/>
      <c r="TKF62" s="78"/>
      <c r="TKG62" s="78"/>
      <c r="TKH62" s="78"/>
      <c r="TKI62" s="78"/>
      <c r="TKJ62" s="78"/>
      <c r="TKK62" s="78"/>
      <c r="TKL62" s="78"/>
      <c r="TKM62" s="78"/>
      <c r="TKN62" s="78"/>
      <c r="TKO62" s="78"/>
      <c r="TKP62" s="78"/>
      <c r="TKQ62" s="78"/>
      <c r="TKR62" s="78"/>
      <c r="TKS62" s="78"/>
      <c r="TKT62" s="78"/>
      <c r="TKU62" s="78"/>
      <c r="TKV62" s="78"/>
      <c r="TKW62" s="78"/>
      <c r="TKX62" s="78"/>
      <c r="TKY62" s="78"/>
      <c r="TKZ62" s="78"/>
      <c r="TLA62" s="78"/>
      <c r="TLB62" s="78"/>
      <c r="TLC62" s="78"/>
      <c r="TLD62" s="78"/>
      <c r="TLE62" s="78"/>
      <c r="TLF62" s="78"/>
      <c r="TLG62" s="78"/>
      <c r="TLH62" s="78"/>
      <c r="TLI62" s="78"/>
      <c r="TLJ62" s="78"/>
      <c r="TLK62" s="78"/>
      <c r="TLL62" s="78"/>
      <c r="TLM62" s="78"/>
      <c r="TLN62" s="78"/>
      <c r="TLO62" s="78"/>
      <c r="TLP62" s="78"/>
      <c r="TLQ62" s="78"/>
      <c r="TLR62" s="78"/>
      <c r="TLS62" s="78"/>
      <c r="TLT62" s="78"/>
      <c r="TLU62" s="78"/>
      <c r="TLV62" s="78"/>
      <c r="TLW62" s="78"/>
      <c r="TLX62" s="78"/>
      <c r="TLY62" s="78"/>
      <c r="TLZ62" s="78"/>
      <c r="TMA62" s="78"/>
      <c r="TMB62" s="78"/>
      <c r="TMC62" s="78"/>
      <c r="TMD62" s="78"/>
      <c r="TME62" s="78"/>
      <c r="TMF62" s="78"/>
      <c r="TMG62" s="78"/>
      <c r="TMH62" s="78"/>
      <c r="TMI62" s="78"/>
      <c r="TMJ62" s="78"/>
      <c r="TMK62" s="78"/>
      <c r="TML62" s="78"/>
      <c r="TMM62" s="78"/>
      <c r="TMN62" s="78"/>
      <c r="TMO62" s="78"/>
      <c r="TMP62" s="78"/>
      <c r="TMQ62" s="78"/>
      <c r="TMR62" s="78"/>
      <c r="TMS62" s="78"/>
      <c r="TMT62" s="78"/>
      <c r="TMU62" s="78"/>
      <c r="TMV62" s="78"/>
      <c r="TMW62" s="78"/>
      <c r="TMX62" s="78"/>
      <c r="TMY62" s="78"/>
      <c r="TMZ62" s="78"/>
      <c r="TNA62" s="78"/>
      <c r="TNB62" s="78"/>
      <c r="TNC62" s="78"/>
      <c r="TND62" s="78"/>
      <c r="TNE62" s="78"/>
      <c r="TNF62" s="78"/>
      <c r="TNG62" s="78"/>
      <c r="TNH62" s="78"/>
      <c r="TNI62" s="78"/>
      <c r="TNJ62" s="78"/>
      <c r="TNK62" s="78"/>
      <c r="TNL62" s="78"/>
      <c r="TNM62" s="78"/>
      <c r="TNN62" s="78"/>
      <c r="TNO62" s="78"/>
      <c r="TNP62" s="78"/>
      <c r="TNQ62" s="78"/>
      <c r="TNR62" s="78"/>
      <c r="TNS62" s="78"/>
      <c r="TNT62" s="78"/>
      <c r="TNU62" s="78"/>
      <c r="TNV62" s="78"/>
      <c r="TNW62" s="78"/>
      <c r="TNX62" s="78"/>
      <c r="TNY62" s="78"/>
      <c r="TNZ62" s="78"/>
      <c r="TOA62" s="78"/>
      <c r="TOB62" s="78"/>
      <c r="TOC62" s="78"/>
      <c r="TOD62" s="78"/>
      <c r="TOE62" s="78"/>
      <c r="TOF62" s="78"/>
      <c r="TOG62" s="78"/>
      <c r="TOH62" s="78"/>
      <c r="TOI62" s="78"/>
      <c r="TOJ62" s="78"/>
      <c r="TOK62" s="78"/>
      <c r="TOL62" s="78"/>
      <c r="TOM62" s="78"/>
      <c r="TON62" s="78"/>
      <c r="TOO62" s="78"/>
      <c r="TOP62" s="78"/>
      <c r="TOQ62" s="78"/>
      <c r="TOR62" s="78"/>
      <c r="TOS62" s="78"/>
      <c r="TOT62" s="78"/>
      <c r="TOU62" s="78"/>
      <c r="TOV62" s="78"/>
      <c r="TOW62" s="78"/>
      <c r="TOX62" s="78"/>
      <c r="TOY62" s="78"/>
      <c r="TOZ62" s="78"/>
      <c r="TPA62" s="78"/>
      <c r="TPB62" s="78"/>
      <c r="TPC62" s="78"/>
      <c r="TPD62" s="78"/>
      <c r="TPE62" s="78"/>
      <c r="TPF62" s="78"/>
      <c r="TPG62" s="78"/>
      <c r="TPH62" s="78"/>
      <c r="TPI62" s="78"/>
      <c r="TPJ62" s="78"/>
      <c r="TPK62" s="78"/>
      <c r="TPL62" s="78"/>
      <c r="TPM62" s="78"/>
      <c r="TPN62" s="78"/>
      <c r="TPO62" s="78"/>
      <c r="TPP62" s="78"/>
      <c r="TPQ62" s="78"/>
      <c r="TPR62" s="78"/>
      <c r="TPS62" s="78"/>
      <c r="TPT62" s="78"/>
      <c r="TPU62" s="78"/>
      <c r="TPV62" s="78"/>
      <c r="TPW62" s="78"/>
      <c r="TPX62" s="78"/>
      <c r="TPY62" s="78"/>
      <c r="TPZ62" s="78"/>
      <c r="TQA62" s="78"/>
      <c r="TQB62" s="78"/>
      <c r="TQC62" s="78"/>
      <c r="TQD62" s="78"/>
      <c r="TQE62" s="78"/>
      <c r="TQF62" s="78"/>
      <c r="TQG62" s="78"/>
      <c r="TQH62" s="78"/>
      <c r="TQI62" s="78"/>
      <c r="TQJ62" s="78"/>
      <c r="TQK62" s="78"/>
      <c r="TQL62" s="78"/>
      <c r="TQM62" s="78"/>
      <c r="TQN62" s="78"/>
      <c r="TQO62" s="78"/>
      <c r="TQP62" s="78"/>
      <c r="TQQ62" s="78"/>
      <c r="TQR62" s="78"/>
      <c r="TQS62" s="78"/>
      <c r="TQT62" s="78"/>
      <c r="TQU62" s="78"/>
      <c r="TQV62" s="78"/>
      <c r="TQW62" s="78"/>
      <c r="TQX62" s="78"/>
      <c r="TQY62" s="78"/>
      <c r="TQZ62" s="78"/>
      <c r="TRA62" s="78"/>
      <c r="TRB62" s="78"/>
      <c r="TRC62" s="78"/>
      <c r="TRD62" s="78"/>
      <c r="TRE62" s="78"/>
      <c r="TRF62" s="78"/>
      <c r="TRG62" s="78"/>
      <c r="TRH62" s="78"/>
      <c r="TRI62" s="78"/>
      <c r="TRJ62" s="78"/>
      <c r="TRK62" s="78"/>
      <c r="TRL62" s="78"/>
      <c r="TRM62" s="78"/>
      <c r="TRN62" s="78"/>
      <c r="TRO62" s="78"/>
      <c r="TRP62" s="78"/>
      <c r="TRQ62" s="78"/>
      <c r="TRR62" s="78"/>
      <c r="TRS62" s="78"/>
      <c r="TRT62" s="78"/>
      <c r="TRU62" s="78"/>
      <c r="TRV62" s="78"/>
      <c r="TRW62" s="78"/>
      <c r="TRX62" s="78"/>
      <c r="TRY62" s="78"/>
      <c r="TRZ62" s="78"/>
      <c r="TSA62" s="78"/>
      <c r="TSB62" s="78"/>
      <c r="TSC62" s="78"/>
      <c r="TSD62" s="78"/>
      <c r="TSE62" s="78"/>
      <c r="TSF62" s="78"/>
      <c r="TSG62" s="78"/>
      <c r="TSH62" s="78"/>
      <c r="TSI62" s="78"/>
      <c r="TSJ62" s="78"/>
      <c r="TSK62" s="78"/>
      <c r="TSL62" s="78"/>
      <c r="TSM62" s="78"/>
      <c r="TSN62" s="78"/>
      <c r="TSO62" s="78"/>
      <c r="TSP62" s="78"/>
      <c r="TSQ62" s="78"/>
      <c r="TSR62" s="78"/>
      <c r="TSS62" s="78"/>
      <c r="TST62" s="78"/>
      <c r="TSU62" s="78"/>
      <c r="TSV62" s="78"/>
      <c r="TSW62" s="78"/>
      <c r="TSX62" s="78"/>
      <c r="TSY62" s="78"/>
      <c r="TSZ62" s="78"/>
      <c r="TTA62" s="78"/>
      <c r="TTB62" s="78"/>
      <c r="TTC62" s="78"/>
      <c r="TTD62" s="78"/>
      <c r="TTE62" s="78"/>
      <c r="TTF62" s="78"/>
      <c r="TTG62" s="78"/>
      <c r="TTH62" s="78"/>
      <c r="TTI62" s="78"/>
      <c r="TTJ62" s="78"/>
      <c r="TTK62" s="78"/>
      <c r="TTL62" s="78"/>
      <c r="TTM62" s="78"/>
      <c r="TTN62" s="78"/>
      <c r="TTO62" s="78"/>
      <c r="TTP62" s="78"/>
      <c r="TTQ62" s="78"/>
      <c r="TTR62" s="78"/>
      <c r="TTS62" s="78"/>
      <c r="TTT62" s="78"/>
      <c r="TTU62" s="78"/>
      <c r="TTV62" s="78"/>
      <c r="TTW62" s="78"/>
      <c r="TTX62" s="78"/>
      <c r="TTY62" s="78"/>
      <c r="TTZ62" s="78"/>
      <c r="TUA62" s="78"/>
      <c r="TUB62" s="78"/>
      <c r="TUC62" s="78"/>
      <c r="TUD62" s="78"/>
      <c r="TUE62" s="78"/>
      <c r="TUF62" s="78"/>
      <c r="TUG62" s="78"/>
      <c r="TUH62" s="78"/>
      <c r="TUI62" s="78"/>
      <c r="TUJ62" s="78"/>
      <c r="TUK62" s="78"/>
      <c r="TUL62" s="78"/>
      <c r="TUM62" s="78"/>
      <c r="TUN62" s="78"/>
      <c r="TUO62" s="78"/>
      <c r="TUP62" s="78"/>
      <c r="TUQ62" s="78"/>
      <c r="TUR62" s="78"/>
      <c r="TUS62" s="78"/>
      <c r="TUT62" s="78"/>
      <c r="TUU62" s="78"/>
      <c r="TUV62" s="78"/>
      <c r="TUW62" s="78"/>
      <c r="TUX62" s="78"/>
      <c r="TUY62" s="78"/>
      <c r="TUZ62" s="78"/>
      <c r="TVA62" s="78"/>
      <c r="TVB62" s="78"/>
      <c r="TVC62" s="78"/>
      <c r="TVD62" s="78"/>
      <c r="TVE62" s="78"/>
      <c r="TVF62" s="78"/>
      <c r="TVG62" s="78"/>
      <c r="TVH62" s="78"/>
      <c r="TVI62" s="78"/>
      <c r="TVJ62" s="78"/>
      <c r="TVK62" s="78"/>
      <c r="TVL62" s="78"/>
      <c r="TVM62" s="78"/>
      <c r="TVN62" s="78"/>
      <c r="TVO62" s="78"/>
      <c r="TVP62" s="78"/>
      <c r="TVQ62" s="78"/>
      <c r="TVR62" s="78"/>
      <c r="TVS62" s="78"/>
      <c r="TVT62" s="78"/>
      <c r="TVU62" s="78"/>
      <c r="TVV62" s="78"/>
      <c r="TVW62" s="78"/>
      <c r="TVX62" s="78"/>
      <c r="TVY62" s="78"/>
      <c r="TVZ62" s="78"/>
      <c r="TWA62" s="78"/>
      <c r="TWB62" s="78"/>
      <c r="TWC62" s="78"/>
      <c r="TWD62" s="78"/>
      <c r="TWE62" s="78"/>
      <c r="TWF62" s="78"/>
      <c r="TWG62" s="78"/>
      <c r="TWH62" s="78"/>
      <c r="TWI62" s="78"/>
      <c r="TWJ62" s="78"/>
      <c r="TWK62" s="78"/>
      <c r="TWL62" s="78"/>
      <c r="TWM62" s="78"/>
      <c r="TWN62" s="78"/>
      <c r="TWO62" s="78"/>
      <c r="TWP62" s="78"/>
      <c r="TWQ62" s="78"/>
      <c r="TWR62" s="78"/>
      <c r="TWS62" s="78"/>
      <c r="TWT62" s="78"/>
      <c r="TWU62" s="78"/>
      <c r="TWV62" s="78"/>
      <c r="TWW62" s="78"/>
      <c r="TWX62" s="78"/>
      <c r="TWY62" s="78"/>
      <c r="TWZ62" s="78"/>
      <c r="TXA62" s="78"/>
      <c r="TXB62" s="78"/>
      <c r="TXC62" s="78"/>
      <c r="TXD62" s="78"/>
      <c r="TXE62" s="78"/>
      <c r="TXF62" s="78"/>
      <c r="TXG62" s="78"/>
      <c r="TXH62" s="78"/>
      <c r="TXI62" s="78"/>
      <c r="TXJ62" s="78"/>
      <c r="TXK62" s="78"/>
      <c r="TXL62" s="78"/>
      <c r="TXM62" s="78"/>
      <c r="TXN62" s="78"/>
      <c r="TXO62" s="78"/>
      <c r="TXP62" s="78"/>
      <c r="TXQ62" s="78"/>
      <c r="TXR62" s="78"/>
      <c r="TXS62" s="78"/>
      <c r="TXT62" s="78"/>
      <c r="TXU62" s="78"/>
      <c r="TXV62" s="78"/>
      <c r="TXW62" s="78"/>
      <c r="TXX62" s="78"/>
      <c r="TXY62" s="78"/>
      <c r="TXZ62" s="78"/>
      <c r="TYA62" s="78"/>
      <c r="TYB62" s="78"/>
      <c r="TYC62" s="78"/>
      <c r="TYD62" s="78"/>
      <c r="TYE62" s="78"/>
      <c r="TYF62" s="78"/>
      <c r="TYG62" s="78"/>
      <c r="TYH62" s="78"/>
      <c r="TYI62" s="78"/>
      <c r="TYJ62" s="78"/>
      <c r="TYK62" s="78"/>
      <c r="TYL62" s="78"/>
      <c r="TYM62" s="78"/>
      <c r="TYN62" s="78"/>
      <c r="TYO62" s="78"/>
      <c r="TYP62" s="78"/>
      <c r="TYQ62" s="78"/>
      <c r="TYR62" s="78"/>
      <c r="TYS62" s="78"/>
      <c r="TYT62" s="78"/>
      <c r="TYU62" s="78"/>
      <c r="TYV62" s="78"/>
      <c r="TYW62" s="78"/>
      <c r="TYX62" s="78"/>
      <c r="TYY62" s="78"/>
      <c r="TYZ62" s="78"/>
      <c r="TZA62" s="78"/>
      <c r="TZB62" s="78"/>
      <c r="TZC62" s="78"/>
      <c r="TZD62" s="78"/>
      <c r="TZE62" s="78"/>
      <c r="TZF62" s="78"/>
      <c r="TZG62" s="78"/>
      <c r="TZH62" s="78"/>
      <c r="TZI62" s="78"/>
      <c r="TZJ62" s="78"/>
      <c r="TZK62" s="78"/>
      <c r="TZL62" s="78"/>
      <c r="TZM62" s="78"/>
      <c r="TZN62" s="78"/>
      <c r="TZO62" s="78"/>
      <c r="TZP62" s="78"/>
      <c r="TZQ62" s="78"/>
      <c r="TZR62" s="78"/>
      <c r="TZS62" s="78"/>
      <c r="TZT62" s="78"/>
      <c r="TZU62" s="78"/>
      <c r="TZV62" s="78"/>
      <c r="TZW62" s="78"/>
      <c r="TZX62" s="78"/>
      <c r="TZY62" s="78"/>
      <c r="TZZ62" s="78"/>
      <c r="UAA62" s="78"/>
      <c r="UAB62" s="78"/>
      <c r="UAC62" s="78"/>
      <c r="UAD62" s="78"/>
      <c r="UAE62" s="78"/>
      <c r="UAF62" s="78"/>
      <c r="UAG62" s="78"/>
      <c r="UAH62" s="78"/>
      <c r="UAI62" s="78"/>
      <c r="UAJ62" s="78"/>
      <c r="UAK62" s="78"/>
      <c r="UAL62" s="78"/>
      <c r="UAM62" s="78"/>
      <c r="UAN62" s="78"/>
      <c r="UAO62" s="78"/>
      <c r="UAP62" s="78"/>
      <c r="UAQ62" s="78"/>
      <c r="UAR62" s="78"/>
      <c r="UAS62" s="78"/>
      <c r="UAT62" s="78"/>
      <c r="UAU62" s="78"/>
      <c r="UAV62" s="78"/>
      <c r="UAW62" s="78"/>
      <c r="UAX62" s="78"/>
      <c r="UAY62" s="78"/>
      <c r="UAZ62" s="78"/>
      <c r="UBA62" s="78"/>
      <c r="UBB62" s="78"/>
      <c r="UBC62" s="78"/>
      <c r="UBD62" s="78"/>
      <c r="UBE62" s="78"/>
      <c r="UBF62" s="78"/>
      <c r="UBG62" s="78"/>
      <c r="UBH62" s="78"/>
      <c r="UBI62" s="78"/>
      <c r="UBJ62" s="78"/>
      <c r="UBK62" s="78"/>
      <c r="UBL62" s="78"/>
      <c r="UBM62" s="78"/>
      <c r="UBN62" s="78"/>
      <c r="UBO62" s="78"/>
      <c r="UBP62" s="78"/>
      <c r="UBQ62" s="78"/>
      <c r="UBR62" s="78"/>
      <c r="UBS62" s="78"/>
      <c r="UBT62" s="78"/>
      <c r="UBU62" s="78"/>
      <c r="UBV62" s="78"/>
      <c r="UBW62" s="78"/>
      <c r="UBX62" s="78"/>
      <c r="UBY62" s="78"/>
      <c r="UBZ62" s="78"/>
      <c r="UCA62" s="78"/>
      <c r="UCB62" s="78"/>
      <c r="UCC62" s="78"/>
      <c r="UCD62" s="78"/>
      <c r="UCE62" s="78"/>
      <c r="UCF62" s="78"/>
      <c r="UCG62" s="78"/>
      <c r="UCH62" s="78"/>
      <c r="UCI62" s="78"/>
      <c r="UCJ62" s="78"/>
      <c r="UCK62" s="78"/>
      <c r="UCL62" s="78"/>
      <c r="UCM62" s="78"/>
      <c r="UCN62" s="78"/>
      <c r="UCO62" s="78"/>
      <c r="UCP62" s="78"/>
      <c r="UCQ62" s="78"/>
      <c r="UCR62" s="78"/>
      <c r="UCS62" s="78"/>
      <c r="UCT62" s="78"/>
      <c r="UCU62" s="78"/>
      <c r="UCV62" s="78"/>
      <c r="UCW62" s="78"/>
      <c r="UCX62" s="78"/>
      <c r="UCY62" s="78"/>
      <c r="UCZ62" s="78"/>
      <c r="UDA62" s="78"/>
      <c r="UDB62" s="78"/>
      <c r="UDC62" s="78"/>
      <c r="UDD62" s="78"/>
      <c r="UDE62" s="78"/>
      <c r="UDF62" s="78"/>
      <c r="UDG62" s="78"/>
      <c r="UDH62" s="78"/>
      <c r="UDI62" s="78"/>
      <c r="UDJ62" s="78"/>
      <c r="UDK62" s="78"/>
      <c r="UDL62" s="78"/>
      <c r="UDM62" s="78"/>
      <c r="UDN62" s="78"/>
      <c r="UDO62" s="78"/>
      <c r="UDP62" s="78"/>
      <c r="UDQ62" s="78"/>
      <c r="UDR62" s="78"/>
      <c r="UDS62" s="78"/>
      <c r="UDT62" s="78"/>
      <c r="UDU62" s="78"/>
      <c r="UDV62" s="78"/>
      <c r="UDW62" s="78"/>
      <c r="UDX62" s="78"/>
      <c r="UDY62" s="78"/>
      <c r="UDZ62" s="78"/>
      <c r="UEA62" s="78"/>
      <c r="UEB62" s="78"/>
      <c r="UEC62" s="78"/>
      <c r="UED62" s="78"/>
      <c r="UEE62" s="78"/>
      <c r="UEF62" s="78"/>
      <c r="UEG62" s="78"/>
      <c r="UEH62" s="78"/>
      <c r="UEI62" s="78"/>
      <c r="UEJ62" s="78"/>
      <c r="UEK62" s="78"/>
      <c r="UEL62" s="78"/>
      <c r="UEM62" s="78"/>
      <c r="UEN62" s="78"/>
      <c r="UEO62" s="78"/>
      <c r="UEP62" s="78"/>
      <c r="UEQ62" s="78"/>
      <c r="UER62" s="78"/>
      <c r="UES62" s="78"/>
      <c r="UET62" s="78"/>
      <c r="UEU62" s="78"/>
      <c r="UEV62" s="78"/>
      <c r="UEW62" s="78"/>
      <c r="UEX62" s="78"/>
      <c r="UEY62" s="78"/>
      <c r="UEZ62" s="78"/>
      <c r="UFA62" s="78"/>
      <c r="UFB62" s="78"/>
      <c r="UFC62" s="78"/>
      <c r="UFD62" s="78"/>
      <c r="UFE62" s="78"/>
      <c r="UFF62" s="78"/>
      <c r="UFG62" s="78"/>
      <c r="UFH62" s="78"/>
      <c r="UFI62" s="78"/>
      <c r="UFJ62" s="78"/>
      <c r="UFK62" s="78"/>
      <c r="UFL62" s="78"/>
      <c r="UFM62" s="78"/>
      <c r="UFN62" s="78"/>
      <c r="UFO62" s="78"/>
      <c r="UFP62" s="78"/>
      <c r="UFQ62" s="78"/>
      <c r="UFR62" s="78"/>
      <c r="UFS62" s="78"/>
      <c r="UFT62" s="78"/>
      <c r="UFU62" s="78"/>
      <c r="UFV62" s="78"/>
      <c r="UFW62" s="78"/>
      <c r="UFX62" s="78"/>
      <c r="UFY62" s="78"/>
      <c r="UFZ62" s="78"/>
      <c r="UGA62" s="78"/>
      <c r="UGB62" s="78"/>
      <c r="UGC62" s="78"/>
      <c r="UGD62" s="78"/>
      <c r="UGE62" s="78"/>
      <c r="UGF62" s="78"/>
      <c r="UGG62" s="78"/>
      <c r="UGH62" s="78"/>
      <c r="UGI62" s="78"/>
      <c r="UGJ62" s="78"/>
      <c r="UGK62" s="78"/>
      <c r="UGL62" s="78"/>
      <c r="UGM62" s="78"/>
      <c r="UGN62" s="78"/>
      <c r="UGO62" s="78"/>
      <c r="UGP62" s="78"/>
      <c r="UGQ62" s="78"/>
      <c r="UGR62" s="78"/>
      <c r="UGS62" s="78"/>
      <c r="UGT62" s="78"/>
      <c r="UGU62" s="78"/>
      <c r="UGV62" s="78"/>
      <c r="UGW62" s="78"/>
      <c r="UGX62" s="78"/>
      <c r="UGY62" s="78"/>
      <c r="UGZ62" s="78"/>
      <c r="UHA62" s="78"/>
      <c r="UHB62" s="78"/>
      <c r="UHC62" s="78"/>
      <c r="UHD62" s="78"/>
      <c r="UHE62" s="78"/>
      <c r="UHF62" s="78"/>
      <c r="UHG62" s="78"/>
      <c r="UHH62" s="78"/>
      <c r="UHI62" s="78"/>
      <c r="UHJ62" s="78"/>
      <c r="UHK62" s="78"/>
      <c r="UHL62" s="78"/>
      <c r="UHM62" s="78"/>
      <c r="UHN62" s="78"/>
      <c r="UHO62" s="78"/>
      <c r="UHP62" s="78"/>
      <c r="UHQ62" s="78"/>
      <c r="UHR62" s="78"/>
      <c r="UHS62" s="78"/>
      <c r="UHT62" s="78"/>
      <c r="UHU62" s="78"/>
      <c r="UHV62" s="78"/>
      <c r="UHW62" s="78"/>
      <c r="UHX62" s="78"/>
      <c r="UHY62" s="78"/>
      <c r="UHZ62" s="78"/>
      <c r="UIA62" s="78"/>
      <c r="UIB62" s="78"/>
      <c r="UIC62" s="78"/>
      <c r="UID62" s="78"/>
      <c r="UIE62" s="78"/>
      <c r="UIF62" s="78"/>
      <c r="UIG62" s="78"/>
      <c r="UIH62" s="78"/>
      <c r="UII62" s="78"/>
      <c r="UIJ62" s="78"/>
      <c r="UIK62" s="78"/>
      <c r="UIL62" s="78"/>
      <c r="UIM62" s="78"/>
      <c r="UIN62" s="78"/>
      <c r="UIO62" s="78"/>
      <c r="UIP62" s="78"/>
      <c r="UIQ62" s="78"/>
      <c r="UIR62" s="78"/>
      <c r="UIS62" s="78"/>
      <c r="UIT62" s="78"/>
      <c r="UIU62" s="78"/>
      <c r="UIV62" s="78"/>
      <c r="UIW62" s="78"/>
      <c r="UIX62" s="78"/>
      <c r="UIY62" s="78"/>
      <c r="UIZ62" s="78"/>
      <c r="UJA62" s="78"/>
      <c r="UJB62" s="78"/>
      <c r="UJC62" s="78"/>
      <c r="UJD62" s="78"/>
      <c r="UJE62" s="78"/>
      <c r="UJF62" s="78"/>
      <c r="UJG62" s="78"/>
      <c r="UJH62" s="78"/>
      <c r="UJI62" s="78"/>
      <c r="UJJ62" s="78"/>
      <c r="UJK62" s="78"/>
      <c r="UJL62" s="78"/>
      <c r="UJM62" s="78"/>
      <c r="UJN62" s="78"/>
      <c r="UJO62" s="78"/>
      <c r="UJP62" s="78"/>
      <c r="UJQ62" s="78"/>
      <c r="UJR62" s="78"/>
      <c r="UJS62" s="78"/>
      <c r="UJT62" s="78"/>
      <c r="UJU62" s="78"/>
      <c r="UJV62" s="78"/>
      <c r="UJW62" s="78"/>
      <c r="UJX62" s="78"/>
      <c r="UJY62" s="78"/>
      <c r="UJZ62" s="78"/>
      <c r="UKA62" s="78"/>
      <c r="UKB62" s="78"/>
      <c r="UKC62" s="78"/>
      <c r="UKD62" s="78"/>
      <c r="UKE62" s="78"/>
      <c r="UKF62" s="78"/>
      <c r="UKG62" s="78"/>
      <c r="UKH62" s="78"/>
      <c r="UKI62" s="78"/>
      <c r="UKJ62" s="78"/>
      <c r="UKK62" s="78"/>
      <c r="UKL62" s="78"/>
      <c r="UKM62" s="78"/>
      <c r="UKN62" s="78"/>
      <c r="UKO62" s="78"/>
      <c r="UKP62" s="78"/>
      <c r="UKQ62" s="78"/>
      <c r="UKR62" s="78"/>
      <c r="UKS62" s="78"/>
      <c r="UKT62" s="78"/>
      <c r="UKU62" s="78"/>
      <c r="UKV62" s="78"/>
      <c r="UKW62" s="78"/>
      <c r="UKX62" s="78"/>
      <c r="UKY62" s="78"/>
      <c r="UKZ62" s="78"/>
      <c r="ULA62" s="78"/>
      <c r="ULB62" s="78"/>
      <c r="ULC62" s="78"/>
      <c r="ULD62" s="78"/>
      <c r="ULE62" s="78"/>
      <c r="ULF62" s="78"/>
      <c r="ULG62" s="78"/>
      <c r="ULH62" s="78"/>
      <c r="ULI62" s="78"/>
      <c r="ULJ62" s="78"/>
      <c r="ULK62" s="78"/>
      <c r="ULL62" s="78"/>
      <c r="ULM62" s="78"/>
      <c r="ULN62" s="78"/>
      <c r="ULO62" s="78"/>
      <c r="ULP62" s="78"/>
      <c r="ULQ62" s="78"/>
      <c r="ULR62" s="78"/>
      <c r="ULS62" s="78"/>
      <c r="ULT62" s="78"/>
      <c r="ULU62" s="78"/>
      <c r="ULV62" s="78"/>
      <c r="ULW62" s="78"/>
      <c r="ULX62" s="78"/>
      <c r="ULY62" s="78"/>
      <c r="ULZ62" s="78"/>
      <c r="UMA62" s="78"/>
      <c r="UMB62" s="78"/>
      <c r="UMC62" s="78"/>
      <c r="UMD62" s="78"/>
      <c r="UME62" s="78"/>
      <c r="UMF62" s="78"/>
      <c r="UMG62" s="78"/>
      <c r="UMH62" s="78"/>
      <c r="UMI62" s="78"/>
      <c r="UMJ62" s="78"/>
      <c r="UMK62" s="78"/>
      <c r="UML62" s="78"/>
      <c r="UMM62" s="78"/>
      <c r="UMN62" s="78"/>
      <c r="UMO62" s="78"/>
      <c r="UMP62" s="78"/>
      <c r="UMQ62" s="78"/>
      <c r="UMR62" s="78"/>
      <c r="UMS62" s="78"/>
      <c r="UMT62" s="78"/>
      <c r="UMU62" s="78"/>
      <c r="UMV62" s="78"/>
      <c r="UMW62" s="78"/>
      <c r="UMX62" s="78"/>
      <c r="UMY62" s="78"/>
      <c r="UMZ62" s="78"/>
      <c r="UNA62" s="78"/>
      <c r="UNB62" s="78"/>
      <c r="UNC62" s="78"/>
      <c r="UND62" s="78"/>
      <c r="UNE62" s="78"/>
      <c r="UNF62" s="78"/>
      <c r="UNG62" s="78"/>
      <c r="UNH62" s="78"/>
      <c r="UNI62" s="78"/>
      <c r="UNJ62" s="78"/>
      <c r="UNK62" s="78"/>
      <c r="UNL62" s="78"/>
      <c r="UNM62" s="78"/>
      <c r="UNN62" s="78"/>
      <c r="UNO62" s="78"/>
      <c r="UNP62" s="78"/>
      <c r="UNQ62" s="78"/>
      <c r="UNR62" s="78"/>
      <c r="UNS62" s="78"/>
      <c r="UNT62" s="78"/>
      <c r="UNU62" s="78"/>
      <c r="UNV62" s="78"/>
      <c r="UNW62" s="78"/>
      <c r="UNX62" s="78"/>
      <c r="UNY62" s="78"/>
      <c r="UNZ62" s="78"/>
      <c r="UOA62" s="78"/>
      <c r="UOB62" s="78"/>
      <c r="UOC62" s="78"/>
      <c r="UOD62" s="78"/>
      <c r="UOE62" s="78"/>
      <c r="UOF62" s="78"/>
      <c r="UOG62" s="78"/>
      <c r="UOH62" s="78"/>
      <c r="UOI62" s="78"/>
      <c r="UOJ62" s="78"/>
      <c r="UOK62" s="78"/>
      <c r="UOL62" s="78"/>
      <c r="UOM62" s="78"/>
      <c r="UON62" s="78"/>
      <c r="UOO62" s="78"/>
      <c r="UOP62" s="78"/>
      <c r="UOQ62" s="78"/>
      <c r="UOR62" s="78"/>
      <c r="UOS62" s="78"/>
      <c r="UOT62" s="78"/>
      <c r="UOU62" s="78"/>
      <c r="UOV62" s="78"/>
      <c r="UOW62" s="78"/>
      <c r="UOX62" s="78"/>
      <c r="UOY62" s="78"/>
      <c r="UOZ62" s="78"/>
      <c r="UPA62" s="78"/>
      <c r="UPB62" s="78"/>
      <c r="UPC62" s="78"/>
      <c r="UPD62" s="78"/>
      <c r="UPE62" s="78"/>
      <c r="UPF62" s="78"/>
      <c r="UPG62" s="78"/>
      <c r="UPH62" s="78"/>
      <c r="UPI62" s="78"/>
      <c r="UPJ62" s="78"/>
      <c r="UPK62" s="78"/>
      <c r="UPL62" s="78"/>
      <c r="UPM62" s="78"/>
      <c r="UPN62" s="78"/>
      <c r="UPO62" s="78"/>
      <c r="UPP62" s="78"/>
      <c r="UPQ62" s="78"/>
      <c r="UPR62" s="78"/>
      <c r="UPS62" s="78"/>
      <c r="UPT62" s="78"/>
      <c r="UPU62" s="78"/>
      <c r="UPV62" s="78"/>
      <c r="UPW62" s="78"/>
      <c r="UPX62" s="78"/>
      <c r="UPY62" s="78"/>
      <c r="UPZ62" s="78"/>
      <c r="UQA62" s="78"/>
      <c r="UQB62" s="78"/>
      <c r="UQC62" s="78"/>
      <c r="UQD62" s="78"/>
      <c r="UQE62" s="78"/>
      <c r="UQF62" s="78"/>
      <c r="UQG62" s="78"/>
      <c r="UQH62" s="78"/>
      <c r="UQI62" s="78"/>
      <c r="UQJ62" s="78"/>
      <c r="UQK62" s="78"/>
      <c r="UQL62" s="78"/>
      <c r="UQM62" s="78"/>
      <c r="UQN62" s="78"/>
      <c r="UQO62" s="78"/>
      <c r="UQP62" s="78"/>
      <c r="UQQ62" s="78"/>
      <c r="UQR62" s="78"/>
      <c r="UQS62" s="78"/>
      <c r="UQT62" s="78"/>
      <c r="UQU62" s="78"/>
      <c r="UQV62" s="78"/>
      <c r="UQW62" s="78"/>
      <c r="UQX62" s="78"/>
      <c r="UQY62" s="78"/>
      <c r="UQZ62" s="78"/>
      <c r="URA62" s="78"/>
      <c r="URB62" s="78"/>
      <c r="URC62" s="78"/>
      <c r="URD62" s="78"/>
      <c r="URE62" s="78"/>
      <c r="URF62" s="78"/>
      <c r="URG62" s="78"/>
      <c r="URH62" s="78"/>
      <c r="URI62" s="78"/>
      <c r="URJ62" s="78"/>
      <c r="URK62" s="78"/>
      <c r="URL62" s="78"/>
      <c r="URM62" s="78"/>
      <c r="URN62" s="78"/>
      <c r="URO62" s="78"/>
      <c r="URP62" s="78"/>
      <c r="URQ62" s="78"/>
      <c r="URR62" s="78"/>
      <c r="URS62" s="78"/>
      <c r="URT62" s="78"/>
      <c r="URU62" s="78"/>
      <c r="URV62" s="78"/>
      <c r="URW62" s="78"/>
      <c r="URX62" s="78"/>
      <c r="URY62" s="78"/>
      <c r="URZ62" s="78"/>
      <c r="USA62" s="78"/>
      <c r="USB62" s="78"/>
      <c r="USC62" s="78"/>
      <c r="USD62" s="78"/>
      <c r="USE62" s="78"/>
      <c r="USF62" s="78"/>
      <c r="USG62" s="78"/>
      <c r="USH62" s="78"/>
      <c r="USI62" s="78"/>
      <c r="USJ62" s="78"/>
      <c r="USK62" s="78"/>
      <c r="USL62" s="78"/>
      <c r="USM62" s="78"/>
      <c r="USN62" s="78"/>
      <c r="USO62" s="78"/>
      <c r="USP62" s="78"/>
      <c r="USQ62" s="78"/>
      <c r="USR62" s="78"/>
      <c r="USS62" s="78"/>
      <c r="UST62" s="78"/>
      <c r="USU62" s="78"/>
      <c r="USV62" s="78"/>
      <c r="USW62" s="78"/>
      <c r="USX62" s="78"/>
      <c r="USY62" s="78"/>
      <c r="USZ62" s="78"/>
      <c r="UTA62" s="78"/>
      <c r="UTB62" s="78"/>
      <c r="UTC62" s="78"/>
      <c r="UTD62" s="78"/>
      <c r="UTE62" s="78"/>
      <c r="UTF62" s="78"/>
      <c r="UTG62" s="78"/>
      <c r="UTH62" s="78"/>
      <c r="UTI62" s="78"/>
      <c r="UTJ62" s="78"/>
      <c r="UTK62" s="78"/>
      <c r="UTL62" s="78"/>
      <c r="UTM62" s="78"/>
      <c r="UTN62" s="78"/>
      <c r="UTO62" s="78"/>
      <c r="UTP62" s="78"/>
      <c r="UTQ62" s="78"/>
      <c r="UTR62" s="78"/>
      <c r="UTS62" s="78"/>
      <c r="UTT62" s="78"/>
      <c r="UTU62" s="78"/>
      <c r="UTV62" s="78"/>
      <c r="UTW62" s="78"/>
      <c r="UTX62" s="78"/>
      <c r="UTY62" s="78"/>
      <c r="UTZ62" s="78"/>
      <c r="UUA62" s="78"/>
      <c r="UUB62" s="78"/>
      <c r="UUC62" s="78"/>
      <c r="UUD62" s="78"/>
      <c r="UUE62" s="78"/>
      <c r="UUF62" s="78"/>
      <c r="UUG62" s="78"/>
      <c r="UUH62" s="78"/>
      <c r="UUI62" s="78"/>
      <c r="UUJ62" s="78"/>
      <c r="UUK62" s="78"/>
      <c r="UUL62" s="78"/>
      <c r="UUM62" s="78"/>
      <c r="UUN62" s="78"/>
      <c r="UUO62" s="78"/>
      <c r="UUP62" s="78"/>
      <c r="UUQ62" s="78"/>
      <c r="UUR62" s="78"/>
      <c r="UUS62" s="78"/>
      <c r="UUT62" s="78"/>
      <c r="UUU62" s="78"/>
      <c r="UUV62" s="78"/>
      <c r="UUW62" s="78"/>
      <c r="UUX62" s="78"/>
      <c r="UUY62" s="78"/>
      <c r="UUZ62" s="78"/>
      <c r="UVA62" s="78"/>
      <c r="UVB62" s="78"/>
      <c r="UVC62" s="78"/>
      <c r="UVD62" s="78"/>
      <c r="UVE62" s="78"/>
      <c r="UVF62" s="78"/>
      <c r="UVG62" s="78"/>
      <c r="UVH62" s="78"/>
      <c r="UVI62" s="78"/>
      <c r="UVJ62" s="78"/>
      <c r="UVK62" s="78"/>
      <c r="UVL62" s="78"/>
      <c r="UVM62" s="78"/>
      <c r="UVN62" s="78"/>
      <c r="UVO62" s="78"/>
      <c r="UVP62" s="78"/>
      <c r="UVQ62" s="78"/>
      <c r="UVR62" s="78"/>
      <c r="UVS62" s="78"/>
      <c r="UVT62" s="78"/>
      <c r="UVU62" s="78"/>
      <c r="UVV62" s="78"/>
      <c r="UVW62" s="78"/>
      <c r="UVX62" s="78"/>
      <c r="UVY62" s="78"/>
      <c r="UVZ62" s="78"/>
      <c r="UWA62" s="78"/>
      <c r="UWB62" s="78"/>
      <c r="UWC62" s="78"/>
      <c r="UWD62" s="78"/>
      <c r="UWE62" s="78"/>
      <c r="UWF62" s="78"/>
      <c r="UWG62" s="78"/>
      <c r="UWH62" s="78"/>
      <c r="UWI62" s="78"/>
      <c r="UWJ62" s="78"/>
      <c r="UWK62" s="78"/>
      <c r="UWL62" s="78"/>
      <c r="UWM62" s="78"/>
      <c r="UWN62" s="78"/>
      <c r="UWO62" s="78"/>
      <c r="UWP62" s="78"/>
      <c r="UWQ62" s="78"/>
      <c r="UWR62" s="78"/>
      <c r="UWS62" s="78"/>
      <c r="UWT62" s="78"/>
      <c r="UWU62" s="78"/>
      <c r="UWV62" s="78"/>
      <c r="UWW62" s="78"/>
      <c r="UWX62" s="78"/>
      <c r="UWY62" s="78"/>
      <c r="UWZ62" s="78"/>
      <c r="UXA62" s="78"/>
      <c r="UXB62" s="78"/>
      <c r="UXC62" s="78"/>
      <c r="UXD62" s="78"/>
      <c r="UXE62" s="78"/>
      <c r="UXF62" s="78"/>
      <c r="UXG62" s="78"/>
      <c r="UXH62" s="78"/>
      <c r="UXI62" s="78"/>
      <c r="UXJ62" s="78"/>
      <c r="UXK62" s="78"/>
      <c r="UXL62" s="78"/>
      <c r="UXM62" s="78"/>
      <c r="UXN62" s="78"/>
      <c r="UXO62" s="78"/>
      <c r="UXP62" s="78"/>
      <c r="UXQ62" s="78"/>
      <c r="UXR62" s="78"/>
      <c r="UXS62" s="78"/>
      <c r="UXT62" s="78"/>
      <c r="UXU62" s="78"/>
      <c r="UXV62" s="78"/>
      <c r="UXW62" s="78"/>
      <c r="UXX62" s="78"/>
      <c r="UXY62" s="78"/>
      <c r="UXZ62" s="78"/>
      <c r="UYA62" s="78"/>
      <c r="UYB62" s="78"/>
      <c r="UYC62" s="78"/>
      <c r="UYD62" s="78"/>
      <c r="UYE62" s="78"/>
      <c r="UYF62" s="78"/>
      <c r="UYG62" s="78"/>
      <c r="UYH62" s="78"/>
      <c r="UYI62" s="78"/>
      <c r="UYJ62" s="78"/>
      <c r="UYK62" s="78"/>
      <c r="UYL62" s="78"/>
      <c r="UYM62" s="78"/>
      <c r="UYN62" s="78"/>
      <c r="UYO62" s="78"/>
      <c r="UYP62" s="78"/>
      <c r="UYQ62" s="78"/>
      <c r="UYR62" s="78"/>
      <c r="UYS62" s="78"/>
      <c r="UYT62" s="78"/>
      <c r="UYU62" s="78"/>
      <c r="UYV62" s="78"/>
      <c r="UYW62" s="78"/>
      <c r="UYX62" s="78"/>
      <c r="UYY62" s="78"/>
      <c r="UYZ62" s="78"/>
      <c r="UZA62" s="78"/>
      <c r="UZB62" s="78"/>
      <c r="UZC62" s="78"/>
      <c r="UZD62" s="78"/>
      <c r="UZE62" s="78"/>
      <c r="UZF62" s="78"/>
      <c r="UZG62" s="78"/>
      <c r="UZH62" s="78"/>
      <c r="UZI62" s="78"/>
      <c r="UZJ62" s="78"/>
      <c r="UZK62" s="78"/>
      <c r="UZL62" s="78"/>
      <c r="UZM62" s="78"/>
      <c r="UZN62" s="78"/>
      <c r="UZO62" s="78"/>
      <c r="UZP62" s="78"/>
      <c r="UZQ62" s="78"/>
      <c r="UZR62" s="78"/>
      <c r="UZS62" s="78"/>
      <c r="UZT62" s="78"/>
      <c r="UZU62" s="78"/>
      <c r="UZV62" s="78"/>
      <c r="UZW62" s="78"/>
      <c r="UZX62" s="78"/>
      <c r="UZY62" s="78"/>
      <c r="UZZ62" s="78"/>
      <c r="VAA62" s="78"/>
      <c r="VAB62" s="78"/>
      <c r="VAC62" s="78"/>
      <c r="VAD62" s="78"/>
      <c r="VAE62" s="78"/>
      <c r="VAF62" s="78"/>
      <c r="VAG62" s="78"/>
      <c r="VAH62" s="78"/>
      <c r="VAI62" s="78"/>
      <c r="VAJ62" s="78"/>
      <c r="VAK62" s="78"/>
      <c r="VAL62" s="78"/>
      <c r="VAM62" s="78"/>
      <c r="VAN62" s="78"/>
      <c r="VAO62" s="78"/>
      <c r="VAP62" s="78"/>
      <c r="VAQ62" s="78"/>
      <c r="VAR62" s="78"/>
      <c r="VAS62" s="78"/>
      <c r="VAT62" s="78"/>
      <c r="VAU62" s="78"/>
      <c r="VAV62" s="78"/>
      <c r="VAW62" s="78"/>
      <c r="VAX62" s="78"/>
      <c r="VAY62" s="78"/>
      <c r="VAZ62" s="78"/>
      <c r="VBA62" s="78"/>
      <c r="VBB62" s="78"/>
      <c r="VBC62" s="78"/>
      <c r="VBD62" s="78"/>
      <c r="VBE62" s="78"/>
      <c r="VBF62" s="78"/>
      <c r="VBG62" s="78"/>
      <c r="VBH62" s="78"/>
      <c r="VBI62" s="78"/>
      <c r="VBJ62" s="78"/>
      <c r="VBK62" s="78"/>
      <c r="VBL62" s="78"/>
      <c r="VBM62" s="78"/>
      <c r="VBN62" s="78"/>
      <c r="VBO62" s="78"/>
      <c r="VBP62" s="78"/>
      <c r="VBQ62" s="78"/>
      <c r="VBR62" s="78"/>
      <c r="VBS62" s="78"/>
      <c r="VBT62" s="78"/>
      <c r="VBU62" s="78"/>
      <c r="VBV62" s="78"/>
      <c r="VBW62" s="78"/>
      <c r="VBX62" s="78"/>
      <c r="VBY62" s="78"/>
      <c r="VBZ62" s="78"/>
      <c r="VCA62" s="78"/>
      <c r="VCB62" s="78"/>
      <c r="VCC62" s="78"/>
      <c r="VCD62" s="78"/>
      <c r="VCE62" s="78"/>
      <c r="VCF62" s="78"/>
      <c r="VCG62" s="78"/>
      <c r="VCH62" s="78"/>
      <c r="VCI62" s="78"/>
      <c r="VCJ62" s="78"/>
      <c r="VCK62" s="78"/>
      <c r="VCL62" s="78"/>
      <c r="VCM62" s="78"/>
      <c r="VCN62" s="78"/>
      <c r="VCO62" s="78"/>
      <c r="VCP62" s="78"/>
      <c r="VCQ62" s="78"/>
      <c r="VCR62" s="78"/>
      <c r="VCS62" s="78"/>
      <c r="VCT62" s="78"/>
      <c r="VCU62" s="78"/>
      <c r="VCV62" s="78"/>
      <c r="VCW62" s="78"/>
      <c r="VCX62" s="78"/>
      <c r="VCY62" s="78"/>
      <c r="VCZ62" s="78"/>
      <c r="VDA62" s="78"/>
      <c r="VDB62" s="78"/>
      <c r="VDC62" s="78"/>
      <c r="VDD62" s="78"/>
      <c r="VDE62" s="78"/>
      <c r="VDF62" s="78"/>
      <c r="VDG62" s="78"/>
      <c r="VDH62" s="78"/>
      <c r="VDI62" s="78"/>
      <c r="VDJ62" s="78"/>
      <c r="VDK62" s="78"/>
      <c r="VDL62" s="78"/>
      <c r="VDM62" s="78"/>
      <c r="VDN62" s="78"/>
      <c r="VDO62" s="78"/>
      <c r="VDP62" s="78"/>
      <c r="VDQ62" s="78"/>
      <c r="VDR62" s="78"/>
      <c r="VDS62" s="78"/>
      <c r="VDT62" s="78"/>
      <c r="VDU62" s="78"/>
      <c r="VDV62" s="78"/>
      <c r="VDW62" s="78"/>
      <c r="VDX62" s="78"/>
      <c r="VDY62" s="78"/>
      <c r="VDZ62" s="78"/>
      <c r="VEA62" s="78"/>
      <c r="VEB62" s="78"/>
      <c r="VEC62" s="78"/>
      <c r="VED62" s="78"/>
      <c r="VEE62" s="78"/>
      <c r="VEF62" s="78"/>
      <c r="VEG62" s="78"/>
      <c r="VEH62" s="78"/>
      <c r="VEI62" s="78"/>
      <c r="VEJ62" s="78"/>
      <c r="VEK62" s="78"/>
      <c r="VEL62" s="78"/>
      <c r="VEM62" s="78"/>
      <c r="VEN62" s="78"/>
      <c r="VEO62" s="78"/>
      <c r="VEP62" s="78"/>
      <c r="VEQ62" s="78"/>
      <c r="VER62" s="78"/>
      <c r="VES62" s="78"/>
      <c r="VET62" s="78"/>
      <c r="VEU62" s="78"/>
      <c r="VEV62" s="78"/>
      <c r="VEW62" s="78"/>
      <c r="VEX62" s="78"/>
      <c r="VEY62" s="78"/>
      <c r="VEZ62" s="78"/>
      <c r="VFA62" s="78"/>
      <c r="VFB62" s="78"/>
      <c r="VFC62" s="78"/>
      <c r="VFD62" s="78"/>
      <c r="VFE62" s="78"/>
      <c r="VFF62" s="78"/>
      <c r="VFG62" s="78"/>
      <c r="VFH62" s="78"/>
      <c r="VFI62" s="78"/>
      <c r="VFJ62" s="78"/>
      <c r="VFK62" s="78"/>
      <c r="VFL62" s="78"/>
      <c r="VFM62" s="78"/>
      <c r="VFN62" s="78"/>
      <c r="VFO62" s="78"/>
      <c r="VFP62" s="78"/>
      <c r="VFQ62" s="78"/>
      <c r="VFR62" s="78"/>
      <c r="VFS62" s="78"/>
      <c r="VFT62" s="78"/>
      <c r="VFU62" s="78"/>
      <c r="VFV62" s="78"/>
      <c r="VFW62" s="78"/>
      <c r="VFX62" s="78"/>
      <c r="VFY62" s="78"/>
      <c r="VFZ62" s="78"/>
      <c r="VGA62" s="78"/>
      <c r="VGB62" s="78"/>
      <c r="VGC62" s="78"/>
      <c r="VGD62" s="78"/>
      <c r="VGE62" s="78"/>
      <c r="VGF62" s="78"/>
      <c r="VGG62" s="78"/>
      <c r="VGH62" s="78"/>
      <c r="VGI62" s="78"/>
      <c r="VGJ62" s="78"/>
      <c r="VGK62" s="78"/>
      <c r="VGL62" s="78"/>
      <c r="VGM62" s="78"/>
      <c r="VGN62" s="78"/>
      <c r="VGO62" s="78"/>
      <c r="VGP62" s="78"/>
      <c r="VGQ62" s="78"/>
      <c r="VGR62" s="78"/>
      <c r="VGS62" s="78"/>
      <c r="VGT62" s="78"/>
      <c r="VGU62" s="78"/>
      <c r="VGV62" s="78"/>
      <c r="VGW62" s="78"/>
      <c r="VGX62" s="78"/>
      <c r="VGY62" s="78"/>
      <c r="VGZ62" s="78"/>
      <c r="VHA62" s="78"/>
      <c r="VHB62" s="78"/>
      <c r="VHC62" s="78"/>
      <c r="VHD62" s="78"/>
      <c r="VHE62" s="78"/>
      <c r="VHF62" s="78"/>
      <c r="VHG62" s="78"/>
      <c r="VHH62" s="78"/>
      <c r="VHI62" s="78"/>
      <c r="VHJ62" s="78"/>
      <c r="VHK62" s="78"/>
      <c r="VHL62" s="78"/>
      <c r="VHM62" s="78"/>
      <c r="VHN62" s="78"/>
      <c r="VHO62" s="78"/>
      <c r="VHP62" s="78"/>
      <c r="VHQ62" s="78"/>
      <c r="VHR62" s="78"/>
      <c r="VHS62" s="78"/>
      <c r="VHT62" s="78"/>
      <c r="VHU62" s="78"/>
      <c r="VHV62" s="78"/>
      <c r="VHW62" s="78"/>
      <c r="VHX62" s="78"/>
      <c r="VHY62" s="78"/>
      <c r="VHZ62" s="78"/>
      <c r="VIA62" s="78"/>
      <c r="VIB62" s="78"/>
      <c r="VIC62" s="78"/>
      <c r="VID62" s="78"/>
      <c r="VIE62" s="78"/>
      <c r="VIF62" s="78"/>
      <c r="VIG62" s="78"/>
      <c r="VIH62" s="78"/>
      <c r="VII62" s="78"/>
      <c r="VIJ62" s="78"/>
      <c r="VIK62" s="78"/>
      <c r="VIL62" s="78"/>
      <c r="VIM62" s="78"/>
      <c r="VIN62" s="78"/>
      <c r="VIO62" s="78"/>
      <c r="VIP62" s="78"/>
      <c r="VIQ62" s="78"/>
      <c r="VIR62" s="78"/>
      <c r="VIS62" s="78"/>
      <c r="VIT62" s="78"/>
      <c r="VIU62" s="78"/>
      <c r="VIV62" s="78"/>
      <c r="VIW62" s="78"/>
      <c r="VIX62" s="78"/>
      <c r="VIY62" s="78"/>
      <c r="VIZ62" s="78"/>
      <c r="VJA62" s="78"/>
      <c r="VJB62" s="78"/>
      <c r="VJC62" s="78"/>
      <c r="VJD62" s="78"/>
      <c r="VJE62" s="78"/>
      <c r="VJF62" s="78"/>
      <c r="VJG62" s="78"/>
      <c r="VJH62" s="78"/>
      <c r="VJI62" s="78"/>
      <c r="VJJ62" s="78"/>
      <c r="VJK62" s="78"/>
      <c r="VJL62" s="78"/>
      <c r="VJM62" s="78"/>
      <c r="VJN62" s="78"/>
      <c r="VJO62" s="78"/>
      <c r="VJP62" s="78"/>
      <c r="VJQ62" s="78"/>
      <c r="VJR62" s="78"/>
      <c r="VJS62" s="78"/>
      <c r="VJT62" s="78"/>
      <c r="VJU62" s="78"/>
      <c r="VJV62" s="78"/>
      <c r="VJW62" s="78"/>
      <c r="VJX62" s="78"/>
      <c r="VJY62" s="78"/>
      <c r="VJZ62" s="78"/>
      <c r="VKA62" s="78"/>
      <c r="VKB62" s="78"/>
      <c r="VKC62" s="78"/>
      <c r="VKD62" s="78"/>
      <c r="VKE62" s="78"/>
      <c r="VKF62" s="78"/>
      <c r="VKG62" s="78"/>
      <c r="VKH62" s="78"/>
      <c r="VKI62" s="78"/>
      <c r="VKJ62" s="78"/>
      <c r="VKK62" s="78"/>
      <c r="VKL62" s="78"/>
      <c r="VKM62" s="78"/>
      <c r="VKN62" s="78"/>
      <c r="VKO62" s="78"/>
      <c r="VKP62" s="78"/>
      <c r="VKQ62" s="78"/>
      <c r="VKR62" s="78"/>
      <c r="VKS62" s="78"/>
      <c r="VKT62" s="78"/>
      <c r="VKU62" s="78"/>
      <c r="VKV62" s="78"/>
      <c r="VKW62" s="78"/>
      <c r="VKX62" s="78"/>
      <c r="VKY62" s="78"/>
      <c r="VKZ62" s="78"/>
      <c r="VLA62" s="78"/>
      <c r="VLB62" s="78"/>
      <c r="VLC62" s="78"/>
      <c r="VLD62" s="78"/>
      <c r="VLE62" s="78"/>
      <c r="VLF62" s="78"/>
      <c r="VLG62" s="78"/>
      <c r="VLH62" s="78"/>
      <c r="VLI62" s="78"/>
      <c r="VLJ62" s="78"/>
      <c r="VLK62" s="78"/>
      <c r="VLL62" s="78"/>
      <c r="VLM62" s="78"/>
      <c r="VLN62" s="78"/>
      <c r="VLO62" s="78"/>
      <c r="VLP62" s="78"/>
      <c r="VLQ62" s="78"/>
      <c r="VLR62" s="78"/>
      <c r="VLS62" s="78"/>
      <c r="VLT62" s="78"/>
      <c r="VLU62" s="78"/>
      <c r="VLV62" s="78"/>
      <c r="VLW62" s="78"/>
      <c r="VLX62" s="78"/>
      <c r="VLY62" s="78"/>
      <c r="VLZ62" s="78"/>
      <c r="VMA62" s="78"/>
      <c r="VMB62" s="78"/>
      <c r="VMC62" s="78"/>
      <c r="VMD62" s="78"/>
      <c r="VME62" s="78"/>
      <c r="VMF62" s="78"/>
      <c r="VMG62" s="78"/>
      <c r="VMH62" s="78"/>
      <c r="VMI62" s="78"/>
      <c r="VMJ62" s="78"/>
      <c r="VMK62" s="78"/>
      <c r="VML62" s="78"/>
      <c r="VMM62" s="78"/>
      <c r="VMN62" s="78"/>
      <c r="VMO62" s="78"/>
      <c r="VMP62" s="78"/>
      <c r="VMQ62" s="78"/>
      <c r="VMR62" s="78"/>
      <c r="VMS62" s="78"/>
      <c r="VMT62" s="78"/>
      <c r="VMU62" s="78"/>
      <c r="VMV62" s="78"/>
      <c r="VMW62" s="78"/>
      <c r="VMX62" s="78"/>
      <c r="VMY62" s="78"/>
      <c r="VMZ62" s="78"/>
      <c r="VNA62" s="78"/>
      <c r="VNB62" s="78"/>
      <c r="VNC62" s="78"/>
      <c r="VND62" s="78"/>
      <c r="VNE62" s="78"/>
      <c r="VNF62" s="78"/>
      <c r="VNG62" s="78"/>
      <c r="VNH62" s="78"/>
      <c r="VNI62" s="78"/>
      <c r="VNJ62" s="78"/>
      <c r="VNK62" s="78"/>
      <c r="VNL62" s="78"/>
      <c r="VNM62" s="78"/>
      <c r="VNN62" s="78"/>
      <c r="VNO62" s="78"/>
      <c r="VNP62" s="78"/>
      <c r="VNQ62" s="78"/>
      <c r="VNR62" s="78"/>
      <c r="VNS62" s="78"/>
      <c r="VNT62" s="78"/>
      <c r="VNU62" s="78"/>
      <c r="VNV62" s="78"/>
      <c r="VNW62" s="78"/>
      <c r="VNX62" s="78"/>
      <c r="VNY62" s="78"/>
      <c r="VNZ62" s="78"/>
      <c r="VOA62" s="78"/>
      <c r="VOB62" s="78"/>
      <c r="VOC62" s="78"/>
      <c r="VOD62" s="78"/>
      <c r="VOE62" s="78"/>
      <c r="VOF62" s="78"/>
      <c r="VOG62" s="78"/>
      <c r="VOH62" s="78"/>
      <c r="VOI62" s="78"/>
      <c r="VOJ62" s="78"/>
      <c r="VOK62" s="78"/>
      <c r="VOL62" s="78"/>
      <c r="VOM62" s="78"/>
      <c r="VON62" s="78"/>
      <c r="VOO62" s="78"/>
      <c r="VOP62" s="78"/>
      <c r="VOQ62" s="78"/>
      <c r="VOR62" s="78"/>
      <c r="VOS62" s="78"/>
      <c r="VOT62" s="78"/>
      <c r="VOU62" s="78"/>
      <c r="VOV62" s="78"/>
      <c r="VOW62" s="78"/>
      <c r="VOX62" s="78"/>
      <c r="VOY62" s="78"/>
      <c r="VOZ62" s="78"/>
      <c r="VPA62" s="78"/>
      <c r="VPB62" s="78"/>
      <c r="VPC62" s="78"/>
      <c r="VPD62" s="78"/>
      <c r="VPE62" s="78"/>
      <c r="VPF62" s="78"/>
      <c r="VPG62" s="78"/>
      <c r="VPH62" s="78"/>
      <c r="VPI62" s="78"/>
      <c r="VPJ62" s="78"/>
      <c r="VPK62" s="78"/>
      <c r="VPL62" s="78"/>
      <c r="VPM62" s="78"/>
      <c r="VPN62" s="78"/>
      <c r="VPO62" s="78"/>
      <c r="VPP62" s="78"/>
      <c r="VPQ62" s="78"/>
      <c r="VPR62" s="78"/>
      <c r="VPS62" s="78"/>
      <c r="VPT62" s="78"/>
      <c r="VPU62" s="78"/>
      <c r="VPV62" s="78"/>
      <c r="VPW62" s="78"/>
      <c r="VPX62" s="78"/>
      <c r="VPY62" s="78"/>
      <c r="VPZ62" s="78"/>
      <c r="VQA62" s="78"/>
      <c r="VQB62" s="78"/>
      <c r="VQC62" s="78"/>
      <c r="VQD62" s="78"/>
      <c r="VQE62" s="78"/>
      <c r="VQF62" s="78"/>
      <c r="VQG62" s="78"/>
      <c r="VQH62" s="78"/>
      <c r="VQI62" s="78"/>
      <c r="VQJ62" s="78"/>
      <c r="VQK62" s="78"/>
      <c r="VQL62" s="78"/>
      <c r="VQM62" s="78"/>
      <c r="VQN62" s="78"/>
      <c r="VQO62" s="78"/>
      <c r="VQP62" s="78"/>
      <c r="VQQ62" s="78"/>
      <c r="VQR62" s="78"/>
      <c r="VQS62" s="78"/>
      <c r="VQT62" s="78"/>
      <c r="VQU62" s="78"/>
      <c r="VQV62" s="78"/>
      <c r="VQW62" s="78"/>
      <c r="VQX62" s="78"/>
      <c r="VQY62" s="78"/>
      <c r="VQZ62" s="78"/>
      <c r="VRA62" s="78"/>
      <c r="VRB62" s="78"/>
      <c r="VRC62" s="78"/>
      <c r="VRD62" s="78"/>
      <c r="VRE62" s="78"/>
      <c r="VRF62" s="78"/>
      <c r="VRG62" s="78"/>
      <c r="VRH62" s="78"/>
      <c r="VRI62" s="78"/>
      <c r="VRJ62" s="78"/>
      <c r="VRK62" s="78"/>
      <c r="VRL62" s="78"/>
      <c r="VRM62" s="78"/>
      <c r="VRN62" s="78"/>
      <c r="VRO62" s="78"/>
      <c r="VRP62" s="78"/>
      <c r="VRQ62" s="78"/>
      <c r="VRR62" s="78"/>
      <c r="VRS62" s="78"/>
      <c r="VRT62" s="78"/>
      <c r="VRU62" s="78"/>
      <c r="VRV62" s="78"/>
      <c r="VRW62" s="78"/>
      <c r="VRX62" s="78"/>
      <c r="VRY62" s="78"/>
      <c r="VRZ62" s="78"/>
      <c r="VSA62" s="78"/>
      <c r="VSB62" s="78"/>
      <c r="VSC62" s="78"/>
      <c r="VSD62" s="78"/>
      <c r="VSE62" s="78"/>
      <c r="VSF62" s="78"/>
      <c r="VSG62" s="78"/>
      <c r="VSH62" s="78"/>
      <c r="VSI62" s="78"/>
      <c r="VSJ62" s="78"/>
      <c r="VSK62" s="78"/>
      <c r="VSL62" s="78"/>
      <c r="VSM62" s="78"/>
      <c r="VSN62" s="78"/>
      <c r="VSO62" s="78"/>
      <c r="VSP62" s="78"/>
      <c r="VSQ62" s="78"/>
      <c r="VSR62" s="78"/>
      <c r="VSS62" s="78"/>
      <c r="VST62" s="78"/>
      <c r="VSU62" s="78"/>
      <c r="VSV62" s="78"/>
      <c r="VSW62" s="78"/>
      <c r="VSX62" s="78"/>
      <c r="VSY62" s="78"/>
      <c r="VSZ62" s="78"/>
      <c r="VTA62" s="78"/>
      <c r="VTB62" s="78"/>
      <c r="VTC62" s="78"/>
      <c r="VTD62" s="78"/>
      <c r="VTE62" s="78"/>
      <c r="VTF62" s="78"/>
      <c r="VTG62" s="78"/>
      <c r="VTH62" s="78"/>
      <c r="VTI62" s="78"/>
      <c r="VTJ62" s="78"/>
      <c r="VTK62" s="78"/>
      <c r="VTL62" s="78"/>
      <c r="VTM62" s="78"/>
      <c r="VTN62" s="78"/>
      <c r="VTO62" s="78"/>
      <c r="VTP62" s="78"/>
      <c r="VTQ62" s="78"/>
      <c r="VTR62" s="78"/>
      <c r="VTS62" s="78"/>
      <c r="VTT62" s="78"/>
      <c r="VTU62" s="78"/>
      <c r="VTV62" s="78"/>
      <c r="VTW62" s="78"/>
      <c r="VTX62" s="78"/>
      <c r="VTY62" s="78"/>
      <c r="VTZ62" s="78"/>
      <c r="VUA62" s="78"/>
      <c r="VUB62" s="78"/>
      <c r="VUC62" s="78"/>
      <c r="VUD62" s="78"/>
      <c r="VUE62" s="78"/>
      <c r="VUF62" s="78"/>
      <c r="VUG62" s="78"/>
      <c r="VUH62" s="78"/>
      <c r="VUI62" s="78"/>
      <c r="VUJ62" s="78"/>
      <c r="VUK62" s="78"/>
      <c r="VUL62" s="78"/>
      <c r="VUM62" s="78"/>
      <c r="VUN62" s="78"/>
      <c r="VUO62" s="78"/>
      <c r="VUP62" s="78"/>
      <c r="VUQ62" s="78"/>
      <c r="VUR62" s="78"/>
      <c r="VUS62" s="78"/>
      <c r="VUT62" s="78"/>
      <c r="VUU62" s="78"/>
      <c r="VUV62" s="78"/>
      <c r="VUW62" s="78"/>
      <c r="VUX62" s="78"/>
      <c r="VUY62" s="78"/>
      <c r="VUZ62" s="78"/>
      <c r="VVA62" s="78"/>
      <c r="VVB62" s="78"/>
      <c r="VVC62" s="78"/>
      <c r="VVD62" s="78"/>
      <c r="VVE62" s="78"/>
      <c r="VVF62" s="78"/>
      <c r="VVG62" s="78"/>
      <c r="VVH62" s="78"/>
      <c r="VVI62" s="78"/>
      <c r="VVJ62" s="78"/>
      <c r="VVK62" s="78"/>
      <c r="VVL62" s="78"/>
      <c r="VVM62" s="78"/>
      <c r="VVN62" s="78"/>
      <c r="VVO62" s="78"/>
      <c r="VVP62" s="78"/>
      <c r="VVQ62" s="78"/>
      <c r="VVR62" s="78"/>
      <c r="VVS62" s="78"/>
      <c r="VVT62" s="78"/>
      <c r="VVU62" s="78"/>
      <c r="VVV62" s="78"/>
      <c r="VVW62" s="78"/>
      <c r="VVX62" s="78"/>
      <c r="VVY62" s="78"/>
      <c r="VVZ62" s="78"/>
      <c r="VWA62" s="78"/>
      <c r="VWB62" s="78"/>
      <c r="VWC62" s="78"/>
      <c r="VWD62" s="78"/>
      <c r="VWE62" s="78"/>
      <c r="VWF62" s="78"/>
      <c r="VWG62" s="78"/>
      <c r="VWH62" s="78"/>
      <c r="VWI62" s="78"/>
      <c r="VWJ62" s="78"/>
      <c r="VWK62" s="78"/>
      <c r="VWL62" s="78"/>
      <c r="VWM62" s="78"/>
      <c r="VWN62" s="78"/>
      <c r="VWO62" s="78"/>
      <c r="VWP62" s="78"/>
      <c r="VWQ62" s="78"/>
      <c r="VWR62" s="78"/>
      <c r="VWS62" s="78"/>
      <c r="VWT62" s="78"/>
      <c r="VWU62" s="78"/>
      <c r="VWV62" s="78"/>
      <c r="VWW62" s="78"/>
      <c r="VWX62" s="78"/>
      <c r="VWY62" s="78"/>
      <c r="VWZ62" s="78"/>
      <c r="VXA62" s="78"/>
      <c r="VXB62" s="78"/>
      <c r="VXC62" s="78"/>
      <c r="VXD62" s="78"/>
      <c r="VXE62" s="78"/>
      <c r="VXF62" s="78"/>
      <c r="VXG62" s="78"/>
      <c r="VXH62" s="78"/>
      <c r="VXI62" s="78"/>
      <c r="VXJ62" s="78"/>
      <c r="VXK62" s="78"/>
      <c r="VXL62" s="78"/>
      <c r="VXM62" s="78"/>
      <c r="VXN62" s="78"/>
      <c r="VXO62" s="78"/>
      <c r="VXP62" s="78"/>
      <c r="VXQ62" s="78"/>
      <c r="VXR62" s="78"/>
      <c r="VXS62" s="78"/>
      <c r="VXT62" s="78"/>
      <c r="VXU62" s="78"/>
      <c r="VXV62" s="78"/>
      <c r="VXW62" s="78"/>
      <c r="VXX62" s="78"/>
      <c r="VXY62" s="78"/>
      <c r="VXZ62" s="78"/>
      <c r="VYA62" s="78"/>
      <c r="VYB62" s="78"/>
      <c r="VYC62" s="78"/>
      <c r="VYD62" s="78"/>
      <c r="VYE62" s="78"/>
      <c r="VYF62" s="78"/>
      <c r="VYG62" s="78"/>
      <c r="VYH62" s="78"/>
      <c r="VYI62" s="78"/>
      <c r="VYJ62" s="78"/>
      <c r="VYK62" s="78"/>
      <c r="VYL62" s="78"/>
      <c r="VYM62" s="78"/>
      <c r="VYN62" s="78"/>
      <c r="VYO62" s="78"/>
      <c r="VYP62" s="78"/>
      <c r="VYQ62" s="78"/>
      <c r="VYR62" s="78"/>
      <c r="VYS62" s="78"/>
      <c r="VYT62" s="78"/>
      <c r="VYU62" s="78"/>
      <c r="VYV62" s="78"/>
      <c r="VYW62" s="78"/>
      <c r="VYX62" s="78"/>
      <c r="VYY62" s="78"/>
      <c r="VYZ62" s="78"/>
      <c r="VZA62" s="78"/>
      <c r="VZB62" s="78"/>
      <c r="VZC62" s="78"/>
      <c r="VZD62" s="78"/>
      <c r="VZE62" s="78"/>
      <c r="VZF62" s="78"/>
      <c r="VZG62" s="78"/>
      <c r="VZH62" s="78"/>
      <c r="VZI62" s="78"/>
      <c r="VZJ62" s="78"/>
      <c r="VZK62" s="78"/>
      <c r="VZL62" s="78"/>
      <c r="VZM62" s="78"/>
      <c r="VZN62" s="78"/>
      <c r="VZO62" s="78"/>
      <c r="VZP62" s="78"/>
      <c r="VZQ62" s="78"/>
      <c r="VZR62" s="78"/>
      <c r="VZS62" s="78"/>
      <c r="VZT62" s="78"/>
      <c r="VZU62" s="78"/>
      <c r="VZV62" s="78"/>
      <c r="VZW62" s="78"/>
      <c r="VZX62" s="78"/>
      <c r="VZY62" s="78"/>
      <c r="VZZ62" s="78"/>
      <c r="WAA62" s="78"/>
      <c r="WAB62" s="78"/>
      <c r="WAC62" s="78"/>
      <c r="WAD62" s="78"/>
      <c r="WAE62" s="78"/>
      <c r="WAF62" s="78"/>
      <c r="WAG62" s="78"/>
      <c r="WAH62" s="78"/>
      <c r="WAI62" s="78"/>
      <c r="WAJ62" s="78"/>
      <c r="WAK62" s="78"/>
      <c r="WAL62" s="78"/>
      <c r="WAM62" s="78"/>
      <c r="WAN62" s="78"/>
      <c r="WAO62" s="78"/>
      <c r="WAP62" s="78"/>
      <c r="WAQ62" s="78"/>
      <c r="WAR62" s="78"/>
      <c r="WAS62" s="78"/>
      <c r="WAT62" s="78"/>
      <c r="WAU62" s="78"/>
      <c r="WAV62" s="78"/>
      <c r="WAW62" s="78"/>
      <c r="WAX62" s="78"/>
      <c r="WAY62" s="78"/>
      <c r="WAZ62" s="78"/>
      <c r="WBA62" s="78"/>
      <c r="WBB62" s="78"/>
      <c r="WBC62" s="78"/>
      <c r="WBD62" s="78"/>
      <c r="WBE62" s="78"/>
      <c r="WBF62" s="78"/>
      <c r="WBG62" s="78"/>
      <c r="WBH62" s="78"/>
      <c r="WBI62" s="78"/>
      <c r="WBJ62" s="78"/>
      <c r="WBK62" s="78"/>
      <c r="WBL62" s="78"/>
      <c r="WBM62" s="78"/>
      <c r="WBN62" s="78"/>
      <c r="WBO62" s="78"/>
      <c r="WBP62" s="78"/>
      <c r="WBQ62" s="78"/>
      <c r="WBR62" s="78"/>
      <c r="WBS62" s="78"/>
      <c r="WBT62" s="78"/>
      <c r="WBU62" s="78"/>
      <c r="WBV62" s="78"/>
      <c r="WBW62" s="78"/>
      <c r="WBX62" s="78"/>
      <c r="WBY62" s="78"/>
      <c r="WBZ62" s="78"/>
      <c r="WCA62" s="78"/>
      <c r="WCB62" s="78"/>
      <c r="WCC62" s="78"/>
      <c r="WCD62" s="78"/>
      <c r="WCE62" s="78"/>
      <c r="WCF62" s="78"/>
      <c r="WCG62" s="78"/>
      <c r="WCH62" s="78"/>
      <c r="WCI62" s="78"/>
      <c r="WCJ62" s="78"/>
      <c r="WCK62" s="78"/>
      <c r="WCL62" s="78"/>
      <c r="WCM62" s="78"/>
      <c r="WCN62" s="78"/>
      <c r="WCO62" s="78"/>
      <c r="WCP62" s="78"/>
      <c r="WCQ62" s="78"/>
      <c r="WCR62" s="78"/>
      <c r="WCS62" s="78"/>
      <c r="WCT62" s="78"/>
      <c r="WCU62" s="78"/>
      <c r="WCV62" s="78"/>
      <c r="WCW62" s="78"/>
      <c r="WCX62" s="78"/>
      <c r="WCY62" s="78"/>
      <c r="WCZ62" s="78"/>
      <c r="WDA62" s="78"/>
      <c r="WDB62" s="78"/>
      <c r="WDC62" s="78"/>
      <c r="WDD62" s="78"/>
      <c r="WDE62" s="78"/>
      <c r="WDF62" s="78"/>
      <c r="WDG62" s="78"/>
      <c r="WDH62" s="78"/>
      <c r="WDI62" s="78"/>
      <c r="WDJ62" s="78"/>
      <c r="WDK62" s="78"/>
      <c r="WDL62" s="78"/>
      <c r="WDM62" s="78"/>
      <c r="WDN62" s="78"/>
      <c r="WDO62" s="78"/>
      <c r="WDP62" s="78"/>
      <c r="WDQ62" s="78"/>
      <c r="WDR62" s="78"/>
      <c r="WDS62" s="78"/>
      <c r="WDT62" s="78"/>
      <c r="WDU62" s="78"/>
      <c r="WDV62" s="78"/>
      <c r="WDW62" s="78"/>
      <c r="WDX62" s="78"/>
      <c r="WDY62" s="78"/>
      <c r="WDZ62" s="78"/>
      <c r="WEA62" s="78"/>
      <c r="WEB62" s="78"/>
      <c r="WEC62" s="78"/>
      <c r="WED62" s="78"/>
      <c r="WEE62" s="78"/>
      <c r="WEF62" s="78"/>
      <c r="WEG62" s="78"/>
      <c r="WEH62" s="78"/>
      <c r="WEI62" s="78"/>
      <c r="WEJ62" s="78"/>
      <c r="WEK62" s="78"/>
      <c r="WEL62" s="78"/>
      <c r="WEM62" s="78"/>
      <c r="WEN62" s="78"/>
      <c r="WEO62" s="78"/>
      <c r="WEP62" s="78"/>
      <c r="WEQ62" s="78"/>
      <c r="WER62" s="78"/>
      <c r="WES62" s="78"/>
      <c r="WET62" s="78"/>
      <c r="WEU62" s="78"/>
      <c r="WEV62" s="78"/>
      <c r="WEW62" s="78"/>
      <c r="WEX62" s="78"/>
      <c r="WEY62" s="78"/>
      <c r="WEZ62" s="78"/>
      <c r="WFA62" s="78"/>
      <c r="WFB62" s="78"/>
      <c r="WFC62" s="78"/>
      <c r="WFD62" s="78"/>
      <c r="WFE62" s="78"/>
      <c r="WFF62" s="78"/>
      <c r="WFG62" s="78"/>
      <c r="WFH62" s="78"/>
      <c r="WFI62" s="78"/>
      <c r="WFJ62" s="78"/>
      <c r="WFK62" s="78"/>
      <c r="WFL62" s="78"/>
      <c r="WFM62" s="78"/>
      <c r="WFN62" s="78"/>
      <c r="WFO62" s="78"/>
      <c r="WFP62" s="78"/>
      <c r="WFQ62" s="78"/>
      <c r="WFR62" s="78"/>
      <c r="WFS62" s="78"/>
      <c r="WFT62" s="78"/>
      <c r="WFU62" s="78"/>
      <c r="WFV62" s="78"/>
      <c r="WFW62" s="78"/>
      <c r="WFX62" s="78"/>
      <c r="WFY62" s="78"/>
      <c r="WFZ62" s="78"/>
      <c r="WGA62" s="78"/>
      <c r="WGB62" s="78"/>
      <c r="WGC62" s="78"/>
      <c r="WGD62" s="78"/>
      <c r="WGE62" s="78"/>
      <c r="WGF62" s="78"/>
      <c r="WGG62" s="78"/>
      <c r="WGH62" s="78"/>
      <c r="WGI62" s="78"/>
      <c r="WGJ62" s="78"/>
      <c r="WGK62" s="78"/>
      <c r="WGL62" s="78"/>
      <c r="WGM62" s="78"/>
      <c r="WGN62" s="78"/>
      <c r="WGO62" s="78"/>
      <c r="WGP62" s="78"/>
      <c r="WGQ62" s="78"/>
      <c r="WGR62" s="78"/>
      <c r="WGS62" s="78"/>
      <c r="WGT62" s="78"/>
      <c r="WGU62" s="78"/>
      <c r="WGV62" s="78"/>
      <c r="WGW62" s="78"/>
      <c r="WGX62" s="78"/>
      <c r="WGY62" s="78"/>
      <c r="WGZ62" s="78"/>
      <c r="WHA62" s="78"/>
      <c r="WHB62" s="78"/>
      <c r="WHC62" s="78"/>
      <c r="WHD62" s="78"/>
      <c r="WHE62" s="78"/>
      <c r="WHF62" s="78"/>
      <c r="WHG62" s="78"/>
      <c r="WHH62" s="78"/>
      <c r="WHI62" s="78"/>
      <c r="WHJ62" s="78"/>
      <c r="WHK62" s="78"/>
      <c r="WHL62" s="78"/>
      <c r="WHM62" s="78"/>
      <c r="WHN62" s="78"/>
      <c r="WHO62" s="78"/>
      <c r="WHP62" s="78"/>
      <c r="WHQ62" s="78"/>
      <c r="WHR62" s="78"/>
      <c r="WHS62" s="78"/>
      <c r="WHT62" s="78"/>
      <c r="WHU62" s="78"/>
      <c r="WHV62" s="78"/>
      <c r="WHW62" s="78"/>
      <c r="WHX62" s="78"/>
      <c r="WHY62" s="78"/>
      <c r="WHZ62" s="78"/>
      <c r="WIA62" s="78"/>
      <c r="WIB62" s="78"/>
      <c r="WIC62" s="78"/>
      <c r="WID62" s="78"/>
      <c r="WIE62" s="78"/>
      <c r="WIF62" s="78"/>
      <c r="WIG62" s="78"/>
      <c r="WIH62" s="78"/>
      <c r="WII62" s="78"/>
      <c r="WIJ62" s="78"/>
      <c r="WIK62" s="78"/>
      <c r="WIL62" s="78"/>
      <c r="WIM62" s="78"/>
      <c r="WIN62" s="78"/>
      <c r="WIO62" s="78"/>
      <c r="WIP62" s="78"/>
      <c r="WIQ62" s="78"/>
      <c r="WIR62" s="78"/>
      <c r="WIS62" s="78"/>
      <c r="WIT62" s="78"/>
      <c r="WIU62" s="78"/>
      <c r="WIV62" s="78"/>
      <c r="WIW62" s="78"/>
      <c r="WIX62" s="78"/>
      <c r="WIY62" s="78"/>
      <c r="WIZ62" s="78"/>
      <c r="WJA62" s="78"/>
      <c r="WJB62" s="78"/>
      <c r="WJC62" s="78"/>
      <c r="WJD62" s="78"/>
      <c r="WJE62" s="78"/>
      <c r="WJF62" s="78"/>
      <c r="WJG62" s="78"/>
      <c r="WJH62" s="78"/>
      <c r="WJI62" s="78"/>
      <c r="WJJ62" s="78"/>
      <c r="WJK62" s="78"/>
      <c r="WJL62" s="78"/>
      <c r="WJM62" s="78"/>
      <c r="WJN62" s="78"/>
      <c r="WJO62" s="78"/>
      <c r="WJP62" s="78"/>
      <c r="WJQ62" s="78"/>
      <c r="WJR62" s="78"/>
      <c r="WJS62" s="78"/>
      <c r="WJT62" s="78"/>
      <c r="WJU62" s="78"/>
      <c r="WJV62" s="78"/>
      <c r="WJW62" s="78"/>
      <c r="WJX62" s="78"/>
      <c r="WJY62" s="78"/>
      <c r="WJZ62" s="78"/>
      <c r="WKA62" s="78"/>
      <c r="WKB62" s="78"/>
      <c r="WKC62" s="78"/>
      <c r="WKD62" s="78"/>
      <c r="WKE62" s="78"/>
      <c r="WKF62" s="78"/>
      <c r="WKG62" s="78"/>
      <c r="WKH62" s="78"/>
      <c r="WKI62" s="78"/>
      <c r="WKJ62" s="78"/>
      <c r="WKK62" s="78"/>
      <c r="WKL62" s="78"/>
      <c r="WKM62" s="78"/>
      <c r="WKN62" s="78"/>
      <c r="WKO62" s="78"/>
      <c r="WKP62" s="78"/>
      <c r="WKQ62" s="78"/>
      <c r="WKR62" s="78"/>
      <c r="WKS62" s="78"/>
      <c r="WKT62" s="78"/>
      <c r="WKU62" s="78"/>
      <c r="WKV62" s="78"/>
      <c r="WKW62" s="78"/>
      <c r="WKX62" s="78"/>
      <c r="WKY62" s="78"/>
      <c r="WKZ62" s="78"/>
      <c r="WLA62" s="78"/>
      <c r="WLB62" s="78"/>
      <c r="WLC62" s="78"/>
      <c r="WLD62" s="78"/>
      <c r="WLE62" s="78"/>
      <c r="WLF62" s="78"/>
      <c r="WLG62" s="78"/>
      <c r="WLH62" s="78"/>
      <c r="WLI62" s="78"/>
      <c r="WLJ62" s="78"/>
      <c r="WLK62" s="78"/>
      <c r="WLL62" s="78"/>
      <c r="WLM62" s="78"/>
      <c r="WLN62" s="78"/>
      <c r="WLO62" s="78"/>
      <c r="WLP62" s="78"/>
      <c r="WLQ62" s="78"/>
      <c r="WLR62" s="78"/>
      <c r="WLS62" s="78"/>
      <c r="WLT62" s="78"/>
      <c r="WLU62" s="78"/>
      <c r="WLV62" s="78"/>
      <c r="WLW62" s="78"/>
      <c r="WLX62" s="78"/>
      <c r="WLY62" s="78"/>
      <c r="WLZ62" s="78"/>
      <c r="WMA62" s="78"/>
      <c r="WMB62" s="78"/>
      <c r="WMC62" s="78"/>
      <c r="WMD62" s="78"/>
      <c r="WME62" s="78"/>
      <c r="WMF62" s="78"/>
      <c r="WMG62" s="78"/>
      <c r="WMH62" s="78"/>
      <c r="WMI62" s="78"/>
      <c r="WMJ62" s="78"/>
      <c r="WMK62" s="78"/>
      <c r="WML62" s="78"/>
      <c r="WMM62" s="78"/>
      <c r="WMN62" s="78"/>
      <c r="WMO62" s="78"/>
      <c r="WMP62" s="78"/>
      <c r="WMQ62" s="78"/>
      <c r="WMR62" s="78"/>
      <c r="WMS62" s="78"/>
      <c r="WMT62" s="78"/>
      <c r="WMU62" s="78"/>
      <c r="WMV62" s="78"/>
      <c r="WMW62" s="78"/>
      <c r="WMX62" s="78"/>
      <c r="WMY62" s="78"/>
      <c r="WMZ62" s="78"/>
      <c r="WNA62" s="78"/>
      <c r="WNB62" s="78"/>
      <c r="WNC62" s="78"/>
      <c r="WND62" s="78"/>
      <c r="WNE62" s="78"/>
      <c r="WNF62" s="78"/>
      <c r="WNG62" s="78"/>
      <c r="WNH62" s="78"/>
      <c r="WNI62" s="78"/>
      <c r="WNJ62" s="78"/>
      <c r="WNK62" s="78"/>
      <c r="WNL62" s="78"/>
      <c r="WNM62" s="78"/>
      <c r="WNN62" s="78"/>
      <c r="WNO62" s="78"/>
      <c r="WNP62" s="78"/>
      <c r="WNQ62" s="78"/>
      <c r="WNR62" s="78"/>
      <c r="WNS62" s="78"/>
      <c r="WNT62" s="78"/>
      <c r="WNU62" s="78"/>
      <c r="WNV62" s="78"/>
      <c r="WNW62" s="78"/>
      <c r="WNX62" s="78"/>
      <c r="WNY62" s="78"/>
      <c r="WNZ62" s="78"/>
      <c r="WOA62" s="78"/>
      <c r="WOB62" s="78"/>
      <c r="WOC62" s="78"/>
      <c r="WOD62" s="78"/>
      <c r="WOE62" s="78"/>
      <c r="WOF62" s="78"/>
      <c r="WOG62" s="78"/>
      <c r="WOH62" s="78"/>
      <c r="WOI62" s="78"/>
      <c r="WOJ62" s="78"/>
      <c r="WOK62" s="78"/>
      <c r="WOL62" s="78"/>
      <c r="WOM62" s="78"/>
      <c r="WON62" s="78"/>
      <c r="WOO62" s="78"/>
      <c r="WOP62" s="78"/>
      <c r="WOQ62" s="78"/>
      <c r="WOR62" s="78"/>
      <c r="WOS62" s="78"/>
      <c r="WOT62" s="78"/>
      <c r="WOU62" s="78"/>
      <c r="WOV62" s="78"/>
      <c r="WOW62" s="78"/>
      <c r="WOX62" s="78"/>
      <c r="WOY62" s="78"/>
      <c r="WOZ62" s="78"/>
      <c r="WPA62" s="78"/>
      <c r="WPB62" s="78"/>
      <c r="WPC62" s="78"/>
      <c r="WPD62" s="78"/>
      <c r="WPE62" s="78"/>
      <c r="WPF62" s="78"/>
      <c r="WPG62" s="78"/>
      <c r="WPH62" s="78"/>
      <c r="WPI62" s="78"/>
      <c r="WPJ62" s="78"/>
      <c r="WPK62" s="78"/>
      <c r="WPL62" s="78"/>
      <c r="WPM62" s="78"/>
      <c r="WPN62" s="78"/>
      <c r="WPO62" s="78"/>
      <c r="WPP62" s="78"/>
      <c r="WPQ62" s="78"/>
      <c r="WPR62" s="78"/>
      <c r="WPS62" s="78"/>
      <c r="WPT62" s="78"/>
      <c r="WPU62" s="78"/>
      <c r="WPV62" s="78"/>
      <c r="WPW62" s="78"/>
      <c r="WPX62" s="78"/>
      <c r="WPY62" s="78"/>
      <c r="WPZ62" s="78"/>
      <c r="WQA62" s="78"/>
      <c r="WQB62" s="78"/>
      <c r="WQC62" s="78"/>
      <c r="WQD62" s="78"/>
      <c r="WQE62" s="78"/>
      <c r="WQF62" s="78"/>
      <c r="WQG62" s="78"/>
      <c r="WQH62" s="78"/>
      <c r="WQI62" s="78"/>
      <c r="WQJ62" s="78"/>
      <c r="WQK62" s="78"/>
      <c r="WQL62" s="78"/>
      <c r="WQM62" s="78"/>
      <c r="WQN62" s="78"/>
      <c r="WQO62" s="78"/>
      <c r="WQP62" s="78"/>
      <c r="WQQ62" s="78"/>
      <c r="WQR62" s="78"/>
      <c r="WQS62" s="78"/>
      <c r="WQT62" s="78"/>
      <c r="WQU62" s="78"/>
      <c r="WQV62" s="78"/>
      <c r="WQW62" s="78"/>
      <c r="WQX62" s="78"/>
      <c r="WQY62" s="78"/>
      <c r="WQZ62" s="78"/>
      <c r="WRA62" s="78"/>
      <c r="WRB62" s="78"/>
      <c r="WRC62" s="78"/>
      <c r="WRD62" s="78"/>
      <c r="WRE62" s="78"/>
      <c r="WRF62" s="78"/>
      <c r="WRG62" s="78"/>
      <c r="WRH62" s="78"/>
      <c r="WRI62" s="78"/>
      <c r="WRJ62" s="78"/>
      <c r="WRK62" s="78"/>
      <c r="WRL62" s="78"/>
      <c r="WRM62" s="78"/>
      <c r="WRN62" s="78"/>
      <c r="WRO62" s="78"/>
      <c r="WRP62" s="78"/>
      <c r="WRQ62" s="78"/>
      <c r="WRR62" s="78"/>
      <c r="WRS62" s="78"/>
      <c r="WRT62" s="78"/>
      <c r="WRU62" s="78"/>
      <c r="WRV62" s="78"/>
      <c r="WRW62" s="78"/>
      <c r="WRX62" s="78"/>
      <c r="WRY62" s="78"/>
      <c r="WRZ62" s="78"/>
      <c r="WSA62" s="78"/>
      <c r="WSB62" s="78"/>
      <c r="WSC62" s="78"/>
      <c r="WSD62" s="78"/>
      <c r="WSE62" s="78"/>
      <c r="WSF62" s="78"/>
      <c r="WSG62" s="78"/>
      <c r="WSH62" s="78"/>
      <c r="WSI62" s="78"/>
      <c r="WSJ62" s="78"/>
      <c r="WSK62" s="78"/>
      <c r="WSL62" s="78"/>
      <c r="WSM62" s="78"/>
      <c r="WSN62" s="78"/>
      <c r="WSO62" s="78"/>
      <c r="WSP62" s="78"/>
      <c r="WSQ62" s="78"/>
      <c r="WSR62" s="78"/>
      <c r="WSS62" s="78"/>
      <c r="WST62" s="78"/>
      <c r="WSU62" s="78"/>
      <c r="WSV62" s="78"/>
      <c r="WSW62" s="78"/>
      <c r="WSX62" s="78"/>
      <c r="WSY62" s="78"/>
      <c r="WSZ62" s="78"/>
      <c r="WTA62" s="78"/>
      <c r="WTB62" s="78"/>
      <c r="WTC62" s="78"/>
      <c r="WTD62" s="78"/>
      <c r="WTE62" s="78"/>
      <c r="WTF62" s="78"/>
      <c r="WTG62" s="78"/>
      <c r="WTH62" s="78"/>
      <c r="WTI62" s="78"/>
      <c r="WTJ62" s="78"/>
      <c r="WTK62" s="78"/>
      <c r="WTL62" s="78"/>
      <c r="WTM62" s="78"/>
      <c r="WTN62" s="78"/>
      <c r="WTO62" s="78"/>
      <c r="WTP62" s="78"/>
      <c r="WTQ62" s="78"/>
      <c r="WTR62" s="78"/>
      <c r="WTS62" s="78"/>
      <c r="WTT62" s="78"/>
      <c r="WTU62" s="78"/>
      <c r="WTV62" s="78"/>
      <c r="WTW62" s="78"/>
      <c r="WTX62" s="78"/>
      <c r="WTY62" s="78"/>
      <c r="WTZ62" s="78"/>
      <c r="WUA62" s="78"/>
      <c r="WUB62" s="78"/>
      <c r="WUC62" s="78"/>
      <c r="WUD62" s="78"/>
      <c r="WUE62" s="78"/>
      <c r="WUF62" s="78"/>
      <c r="WUG62" s="78"/>
      <c r="WUH62" s="78"/>
      <c r="WUI62" s="78"/>
      <c r="WUJ62" s="78"/>
      <c r="WUK62" s="78"/>
      <c r="WUL62" s="78"/>
      <c r="WUM62" s="78"/>
      <c r="WUN62" s="78"/>
      <c r="WUO62" s="78"/>
      <c r="WUP62" s="78"/>
      <c r="WUQ62" s="78"/>
      <c r="WUR62" s="78"/>
      <c r="WUS62" s="78"/>
      <c r="WUT62" s="78"/>
      <c r="WUU62" s="78"/>
      <c r="WUV62" s="78"/>
      <c r="WUW62" s="78"/>
      <c r="WUX62" s="78"/>
      <c r="WUY62" s="78"/>
      <c r="WUZ62" s="78"/>
      <c r="WVA62" s="78"/>
      <c r="WVB62" s="78"/>
      <c r="WVC62" s="78"/>
      <c r="WVD62" s="78"/>
      <c r="WVE62" s="78"/>
      <c r="WVF62" s="78"/>
      <c r="WVG62" s="78"/>
      <c r="WVH62" s="78"/>
      <c r="WVI62" s="78"/>
      <c r="WVJ62" s="78"/>
      <c r="WVK62" s="78"/>
      <c r="WVL62" s="78"/>
      <c r="WVM62" s="78"/>
      <c r="WVN62" s="78"/>
      <c r="WVO62" s="78"/>
      <c r="WVP62" s="78"/>
      <c r="WVQ62" s="78"/>
      <c r="WVR62" s="78"/>
      <c r="WVS62" s="78"/>
      <c r="WVT62" s="78"/>
      <c r="WVU62" s="78"/>
      <c r="WVV62" s="78"/>
      <c r="WVW62" s="78"/>
      <c r="WVX62" s="78"/>
      <c r="WVY62" s="78"/>
      <c r="WVZ62" s="78"/>
      <c r="WWA62" s="78"/>
      <c r="WWB62" s="78"/>
      <c r="WWC62" s="78"/>
      <c r="WWD62" s="78"/>
      <c r="WWE62" s="78"/>
      <c r="WWF62" s="78"/>
      <c r="WWG62" s="78"/>
      <c r="WWH62" s="78"/>
      <c r="WWI62" s="78"/>
      <c r="WWJ62" s="78"/>
      <c r="WWK62" s="78"/>
      <c r="WWL62" s="78"/>
      <c r="WWM62" s="78"/>
      <c r="WWN62" s="78"/>
      <c r="WWO62" s="78"/>
      <c r="WWP62" s="78"/>
      <c r="WWQ62" s="78"/>
      <c r="WWR62" s="78"/>
      <c r="WWS62" s="78"/>
      <c r="WWT62" s="78"/>
      <c r="WWU62" s="78"/>
      <c r="WWV62" s="78"/>
      <c r="WWW62" s="78"/>
      <c r="WWX62" s="78"/>
      <c r="WWY62" s="78"/>
      <c r="WWZ62" s="78"/>
      <c r="WXA62" s="78"/>
      <c r="WXB62" s="78"/>
      <c r="WXC62" s="78"/>
      <c r="WXD62" s="78"/>
      <c r="WXE62" s="78"/>
      <c r="WXF62" s="78"/>
      <c r="WXG62" s="78"/>
      <c r="WXH62" s="78"/>
      <c r="WXI62" s="78"/>
      <c r="WXJ62" s="78"/>
      <c r="WXK62" s="78"/>
      <c r="WXL62" s="78"/>
      <c r="WXM62" s="78"/>
      <c r="WXN62" s="78"/>
      <c r="WXO62" s="78"/>
      <c r="WXP62" s="78"/>
      <c r="WXQ62" s="78"/>
      <c r="WXR62" s="78"/>
      <c r="WXS62" s="78"/>
      <c r="WXT62" s="78"/>
      <c r="WXU62" s="78"/>
      <c r="WXV62" s="78"/>
      <c r="WXW62" s="78"/>
      <c r="WXX62" s="78"/>
      <c r="WXY62" s="78"/>
      <c r="WXZ62" s="78"/>
      <c r="WYA62" s="78"/>
      <c r="WYB62" s="78"/>
      <c r="WYC62" s="78"/>
      <c r="WYD62" s="78"/>
      <c r="WYE62" s="78"/>
      <c r="WYF62" s="78"/>
      <c r="WYG62" s="78"/>
      <c r="WYH62" s="78"/>
      <c r="WYI62" s="78"/>
      <c r="WYJ62" s="78"/>
      <c r="WYK62" s="78"/>
      <c r="WYL62" s="78"/>
      <c r="WYM62" s="78"/>
      <c r="WYN62" s="78"/>
      <c r="WYO62" s="78"/>
      <c r="WYP62" s="78"/>
      <c r="WYQ62" s="78"/>
      <c r="WYR62" s="78"/>
      <c r="WYS62" s="78"/>
      <c r="WYT62" s="78"/>
      <c r="WYU62" s="78"/>
      <c r="WYV62" s="78"/>
      <c r="WYW62" s="78"/>
      <c r="WYX62" s="78"/>
      <c r="WYY62" s="78"/>
      <c r="WYZ62" s="78"/>
      <c r="WZA62" s="78"/>
      <c r="WZB62" s="78"/>
      <c r="WZC62" s="78"/>
      <c r="WZD62" s="78"/>
      <c r="WZE62" s="78"/>
      <c r="WZF62" s="78"/>
      <c r="WZG62" s="78"/>
      <c r="WZH62" s="78"/>
      <c r="WZI62" s="78"/>
      <c r="WZJ62" s="78"/>
      <c r="WZK62" s="78"/>
      <c r="WZL62" s="78"/>
      <c r="WZM62" s="78"/>
      <c r="WZN62" s="78"/>
      <c r="WZO62" s="78"/>
      <c r="WZP62" s="78"/>
      <c r="WZQ62" s="78"/>
      <c r="WZR62" s="78"/>
      <c r="WZS62" s="78"/>
      <c r="WZT62" s="78"/>
      <c r="WZU62" s="78"/>
      <c r="WZV62" s="78"/>
      <c r="WZW62" s="78"/>
      <c r="WZX62" s="78"/>
      <c r="WZY62" s="78"/>
      <c r="WZZ62" s="78"/>
      <c r="XAA62" s="78"/>
      <c r="XAB62" s="78"/>
      <c r="XAC62" s="78"/>
      <c r="XAD62" s="78"/>
      <c r="XAE62" s="78"/>
      <c r="XAF62" s="78"/>
      <c r="XAG62" s="78"/>
      <c r="XAH62" s="78"/>
      <c r="XAI62" s="78"/>
      <c r="XAJ62" s="78"/>
      <c r="XAK62" s="78"/>
      <c r="XAL62" s="78"/>
      <c r="XAM62" s="78"/>
      <c r="XAN62" s="78"/>
      <c r="XAO62" s="78"/>
      <c r="XAP62" s="78"/>
      <c r="XAQ62" s="78"/>
      <c r="XAR62" s="78"/>
      <c r="XAS62" s="78"/>
      <c r="XAT62" s="78"/>
      <c r="XAU62" s="78"/>
      <c r="XAV62" s="78"/>
      <c r="XAW62" s="78"/>
      <c r="XAX62" s="78"/>
      <c r="XAY62" s="78"/>
      <c r="XAZ62" s="78"/>
      <c r="XBA62" s="78"/>
      <c r="XBB62" s="78"/>
      <c r="XBC62" s="78"/>
      <c r="XBD62" s="78"/>
      <c r="XBE62" s="78"/>
      <c r="XBF62" s="78"/>
      <c r="XBG62" s="78"/>
      <c r="XBH62" s="78"/>
      <c r="XBI62" s="78"/>
      <c r="XBJ62" s="78"/>
      <c r="XBK62" s="78"/>
      <c r="XBL62" s="78"/>
      <c r="XBM62" s="78"/>
      <c r="XBN62" s="78"/>
      <c r="XBO62" s="78"/>
      <c r="XBP62" s="78"/>
      <c r="XBQ62" s="78"/>
      <c r="XBR62" s="78"/>
      <c r="XBS62" s="78"/>
      <c r="XBT62" s="78"/>
      <c r="XBU62" s="78"/>
      <c r="XBV62" s="78"/>
      <c r="XBW62" s="78"/>
      <c r="XBX62" s="78"/>
      <c r="XBY62" s="78"/>
      <c r="XBZ62" s="78"/>
      <c r="XCA62" s="78"/>
      <c r="XCB62" s="78"/>
      <c r="XCC62" s="78"/>
      <c r="XCD62" s="78"/>
      <c r="XCE62" s="78"/>
      <c r="XCF62" s="78"/>
      <c r="XCG62" s="78"/>
      <c r="XCH62" s="78"/>
      <c r="XCI62" s="78"/>
      <c r="XCJ62" s="78"/>
      <c r="XCK62" s="78"/>
      <c r="XCL62" s="78"/>
      <c r="XCM62" s="78"/>
      <c r="XCN62" s="78"/>
      <c r="XCO62" s="78"/>
      <c r="XCP62" s="78"/>
      <c r="XCQ62" s="78"/>
      <c r="XCR62" s="78"/>
      <c r="XCS62" s="78"/>
      <c r="XCT62" s="78"/>
      <c r="XCU62" s="78"/>
      <c r="XCV62" s="78"/>
      <c r="XCW62" s="78"/>
      <c r="XCX62" s="78"/>
      <c r="XCY62" s="78"/>
      <c r="XCZ62" s="78"/>
      <c r="XDA62" s="78"/>
      <c r="XDB62" s="78"/>
      <c r="XDC62" s="78"/>
      <c r="XDD62" s="78"/>
      <c r="XDE62" s="78"/>
      <c r="XDF62" s="78"/>
      <c r="XDG62" s="78"/>
      <c r="XDH62" s="78"/>
      <c r="XDI62" s="78"/>
      <c r="XDJ62" s="78"/>
      <c r="XDK62" s="78"/>
      <c r="XDL62" s="78"/>
      <c r="XDM62" s="78"/>
      <c r="XDN62" s="78"/>
      <c r="XDO62" s="78"/>
      <c r="XDP62" s="78"/>
      <c r="XDQ62" s="78"/>
      <c r="XDR62" s="78"/>
      <c r="XDS62" s="78"/>
      <c r="XDT62" s="78"/>
      <c r="XDU62" s="78"/>
      <c r="XDV62" s="78"/>
      <c r="XDW62" s="78"/>
      <c r="XDX62" s="78"/>
      <c r="XDY62" s="78"/>
      <c r="XDZ62" s="78"/>
      <c r="XEA62" s="78"/>
      <c r="XEB62" s="78"/>
      <c r="XEC62" s="78"/>
      <c r="XED62" s="78"/>
      <c r="XEE62" s="78"/>
      <c r="XEF62" s="78"/>
      <c r="XEG62" s="78"/>
      <c r="XEH62" s="78"/>
      <c r="XEI62" s="78"/>
      <c r="XEJ62" s="78"/>
      <c r="XEK62" s="78"/>
      <c r="XEL62" s="78"/>
      <c r="XEM62" s="78"/>
      <c r="XEN62" s="78"/>
      <c r="XEO62" s="78"/>
      <c r="XEP62" s="78"/>
      <c r="XEQ62" s="78"/>
      <c r="XER62" s="78"/>
      <c r="XES62" s="78"/>
      <c r="XET62" s="78"/>
      <c r="XEU62" s="78"/>
      <c r="XEV62" s="78"/>
      <c r="XEW62" s="78"/>
      <c r="XEX62" s="78"/>
      <c r="XEY62" s="78"/>
      <c r="XEZ62" s="78"/>
      <c r="XFA62" s="78"/>
      <c r="XFB62" s="78"/>
      <c r="XFC62" s="78"/>
      <c r="XFD62" s="78"/>
    </row>
    <row r="63" spans="1:16384" ht="20.149999999999999" customHeight="1">
      <c r="B63" s="183" t="s">
        <v>227</v>
      </c>
      <c r="C63" s="183"/>
      <c r="D63" s="183"/>
      <c r="E63" s="183"/>
      <c r="F63" s="183"/>
      <c r="G63" s="183"/>
      <c r="H63" s="183"/>
    </row>
    <row r="64" spans="1:16384" s="83" customFormat="1" ht="2.15" customHeight="1" thickBot="1">
      <c r="B64" s="84"/>
      <c r="C64" s="84"/>
      <c r="D64" s="84"/>
      <c r="E64" s="84"/>
      <c r="F64" s="84"/>
      <c r="G64" s="84"/>
      <c r="H64" s="84"/>
      <c r="I64" s="98"/>
    </row>
    <row r="65" spans="1:20" ht="25" customHeight="1">
      <c r="A65" s="78"/>
      <c r="B65" s="740" t="s">
        <v>132</v>
      </c>
      <c r="C65" s="741"/>
      <c r="D65" s="741"/>
      <c r="E65" s="741"/>
      <c r="F65" s="741"/>
      <c r="G65" s="99" t="s">
        <v>138</v>
      </c>
    </row>
    <row r="66" spans="1:20" ht="25" customHeight="1">
      <c r="A66" s="75"/>
      <c r="B66" s="192" t="s">
        <v>133</v>
      </c>
      <c r="C66" s="191"/>
      <c r="D66" s="191"/>
      <c r="E66" s="191"/>
      <c r="F66" s="191"/>
      <c r="G66" s="100">
        <v>0.85</v>
      </c>
    </row>
    <row r="67" spans="1:20" ht="25" customHeight="1">
      <c r="A67" s="75"/>
      <c r="B67" s="192" t="s">
        <v>134</v>
      </c>
      <c r="C67" s="191"/>
      <c r="D67" s="191"/>
      <c r="E67" s="191"/>
      <c r="F67" s="191"/>
      <c r="G67" s="100">
        <v>0.9</v>
      </c>
    </row>
    <row r="68" spans="1:20" ht="25" customHeight="1">
      <c r="A68" s="75"/>
      <c r="B68" s="192" t="s">
        <v>135</v>
      </c>
      <c r="C68" s="191"/>
      <c r="D68" s="191"/>
      <c r="E68" s="191"/>
      <c r="F68" s="191"/>
      <c r="G68" s="100">
        <v>0.9</v>
      </c>
    </row>
    <row r="69" spans="1:20" ht="25" customHeight="1">
      <c r="A69" s="75"/>
      <c r="B69" s="192" t="s">
        <v>231</v>
      </c>
      <c r="C69" s="189"/>
      <c r="D69" s="189"/>
      <c r="E69" s="189"/>
      <c r="F69" s="189"/>
      <c r="G69" s="100">
        <v>0.85</v>
      </c>
    </row>
    <row r="70" spans="1:20" ht="25" customHeight="1">
      <c r="A70" s="75"/>
      <c r="B70" s="192" t="s">
        <v>232</v>
      </c>
      <c r="C70" s="189"/>
      <c r="D70" s="189"/>
      <c r="E70" s="189"/>
      <c r="F70" s="189"/>
      <c r="G70" s="100">
        <v>0.9</v>
      </c>
    </row>
    <row r="71" spans="1:20" ht="25" customHeight="1">
      <c r="A71" s="75"/>
      <c r="B71" s="192" t="s">
        <v>136</v>
      </c>
      <c r="C71" s="189"/>
      <c r="D71" s="189"/>
      <c r="E71" s="189"/>
      <c r="F71" s="189"/>
      <c r="G71" s="100">
        <v>1</v>
      </c>
    </row>
    <row r="72" spans="1:20" ht="25" customHeight="1">
      <c r="A72" s="75"/>
      <c r="B72" s="192" t="s">
        <v>137</v>
      </c>
      <c r="C72" s="189"/>
      <c r="D72" s="189"/>
      <c r="E72" s="189"/>
      <c r="F72" s="189"/>
      <c r="G72" s="100">
        <v>1</v>
      </c>
    </row>
    <row r="73" spans="1:20" ht="25" customHeight="1">
      <c r="A73" s="75"/>
      <c r="B73" s="192" t="s">
        <v>563</v>
      </c>
      <c r="C73" s="189"/>
      <c r="D73" s="189"/>
      <c r="E73" s="189"/>
      <c r="F73" s="189"/>
      <c r="G73" s="100">
        <v>0.85</v>
      </c>
    </row>
    <row r="74" spans="1:20" ht="25" customHeight="1" thickBot="1">
      <c r="A74" s="75"/>
      <c r="B74" s="193" t="s">
        <v>564</v>
      </c>
      <c r="C74" s="190"/>
      <c r="D74" s="190"/>
      <c r="E74" s="190"/>
      <c r="F74" s="190"/>
      <c r="G74" s="101">
        <v>0.9</v>
      </c>
      <c r="L74" s="55"/>
      <c r="M74" s="55"/>
      <c r="N74" s="55"/>
      <c r="O74" s="55"/>
      <c r="P74" s="55"/>
      <c r="Q74" s="55"/>
      <c r="R74" s="55"/>
      <c r="S74" s="55"/>
    </row>
    <row r="75" spans="1:20" s="76" customFormat="1" ht="20.149999999999999" customHeight="1">
      <c r="A75" s="75"/>
      <c r="B75" s="49"/>
      <c r="C75" s="49"/>
      <c r="D75" s="49"/>
      <c r="E75" s="49"/>
      <c r="F75" s="49"/>
      <c r="G75" s="49"/>
      <c r="H75" s="49"/>
      <c r="I75" s="49"/>
      <c r="J75" s="87"/>
      <c r="K75" s="75"/>
      <c r="L75" s="55"/>
      <c r="M75" s="55"/>
      <c r="N75" s="55"/>
      <c r="O75" s="55"/>
      <c r="P75" s="55"/>
      <c r="Q75" s="55"/>
      <c r="R75" s="55"/>
      <c r="S75" s="55"/>
      <c r="T75" s="87"/>
    </row>
    <row r="76" spans="1:20" ht="25" customHeight="1">
      <c r="A76" s="77"/>
      <c r="B76" s="128" t="s">
        <v>316</v>
      </c>
      <c r="L76" s="55"/>
      <c r="M76" s="375"/>
      <c r="N76" s="375"/>
      <c r="O76" s="375"/>
      <c r="P76" s="375"/>
      <c r="Q76" s="375"/>
      <c r="R76" s="375"/>
      <c r="S76" s="55"/>
    </row>
    <row r="77" spans="1:20" s="55" customFormat="1" ht="2.15" customHeight="1" thickBot="1">
      <c r="A77" s="91"/>
      <c r="B77" s="49"/>
      <c r="C77" s="49"/>
      <c r="D77" s="49"/>
      <c r="E77" s="49"/>
      <c r="F77" s="49"/>
      <c r="G77" s="49"/>
      <c r="M77" s="375"/>
      <c r="N77" s="375"/>
      <c r="O77" s="375"/>
      <c r="P77" s="375"/>
      <c r="Q77" s="375"/>
      <c r="R77" s="375"/>
    </row>
    <row r="78" spans="1:20" ht="25" customHeight="1">
      <c r="A78" s="75"/>
      <c r="B78" s="648" t="s">
        <v>144</v>
      </c>
      <c r="C78" s="650"/>
      <c r="D78" s="650" t="s">
        <v>187</v>
      </c>
      <c r="E78" s="650"/>
      <c r="F78" s="726" t="s">
        <v>188</v>
      </c>
      <c r="G78" s="727"/>
      <c r="L78" s="55"/>
      <c r="M78" s="375"/>
      <c r="N78" s="375"/>
      <c r="O78" s="375"/>
      <c r="P78" s="375"/>
      <c r="Q78" s="375"/>
      <c r="R78" s="375"/>
      <c r="S78" s="55"/>
    </row>
    <row r="79" spans="1:20" ht="25" customHeight="1">
      <c r="A79" s="75"/>
      <c r="B79" s="640">
        <v>2</v>
      </c>
      <c r="C79" s="733"/>
      <c r="D79" s="722">
        <v>0.9</v>
      </c>
      <c r="E79" s="722"/>
      <c r="F79" s="720">
        <v>0.85</v>
      </c>
      <c r="G79" s="721"/>
      <c r="L79" s="55"/>
      <c r="M79" s="375"/>
      <c r="N79" s="375"/>
      <c r="O79" s="375"/>
      <c r="P79" s="375"/>
      <c r="Q79" s="375"/>
      <c r="R79" s="375"/>
      <c r="S79" s="55"/>
    </row>
    <row r="80" spans="1:20" ht="25" customHeight="1">
      <c r="A80" s="75"/>
      <c r="B80" s="640">
        <v>3</v>
      </c>
      <c r="C80" s="733"/>
      <c r="D80" s="722">
        <v>1</v>
      </c>
      <c r="E80" s="722"/>
      <c r="F80" s="720">
        <v>0.9</v>
      </c>
      <c r="G80" s="721"/>
      <c r="L80" s="55"/>
      <c r="M80" s="375"/>
      <c r="N80" s="375"/>
      <c r="O80" s="375"/>
      <c r="P80" s="375"/>
      <c r="Q80" s="375"/>
      <c r="R80" s="375"/>
      <c r="S80" s="55"/>
    </row>
    <row r="81" spans="1:16384" ht="25" customHeight="1" thickBot="1">
      <c r="A81" s="75"/>
      <c r="B81" s="641" t="s">
        <v>142</v>
      </c>
      <c r="C81" s="689"/>
      <c r="D81" s="671">
        <v>1</v>
      </c>
      <c r="E81" s="671"/>
      <c r="F81" s="687">
        <v>1</v>
      </c>
      <c r="G81" s="688"/>
      <c r="L81" s="55"/>
      <c r="M81" s="375"/>
      <c r="N81" s="375"/>
      <c r="O81" s="375"/>
      <c r="P81" s="375"/>
      <c r="Q81" s="375"/>
      <c r="R81" s="375"/>
      <c r="S81" s="55"/>
    </row>
    <row r="82" spans="1:16384" ht="25" customHeight="1">
      <c r="A82" s="75"/>
      <c r="B82" s="663" t="s">
        <v>266</v>
      </c>
      <c r="C82" s="663"/>
      <c r="D82" s="663"/>
      <c r="E82" s="663"/>
      <c r="F82" s="663"/>
      <c r="G82" s="663"/>
      <c r="L82" s="55"/>
      <c r="M82" s="375"/>
      <c r="N82" s="375"/>
      <c r="O82" s="375"/>
      <c r="P82" s="375"/>
      <c r="Q82" s="375"/>
      <c r="R82" s="375"/>
      <c r="S82" s="55"/>
    </row>
    <row r="83" spans="1:16384" ht="25" customHeight="1">
      <c r="A83" s="75"/>
      <c r="B83" s="664"/>
      <c r="C83" s="664"/>
      <c r="D83" s="664"/>
      <c r="E83" s="664"/>
      <c r="F83" s="664"/>
      <c r="G83" s="664"/>
      <c r="L83" s="55"/>
      <c r="M83" s="375"/>
      <c r="N83" s="375"/>
      <c r="O83" s="375"/>
      <c r="P83" s="375"/>
      <c r="Q83" s="375"/>
      <c r="R83" s="375"/>
      <c r="S83" s="55"/>
    </row>
    <row r="84" spans="1:16384" ht="25" customHeight="1">
      <c r="A84" s="75"/>
      <c r="B84" s="194"/>
      <c r="C84" s="194"/>
      <c r="D84" s="194"/>
      <c r="E84" s="194"/>
      <c r="F84" s="194"/>
      <c r="G84" s="194"/>
      <c r="L84" s="55"/>
      <c r="M84" s="375"/>
      <c r="N84" s="375"/>
      <c r="O84" s="375"/>
      <c r="P84" s="375"/>
      <c r="Q84" s="375"/>
      <c r="R84" s="375"/>
      <c r="S84" s="55"/>
    </row>
    <row r="85" spans="1:16384" ht="25" customHeight="1">
      <c r="A85" s="86"/>
      <c r="B85" s="195" t="s">
        <v>233</v>
      </c>
      <c r="L85" s="55"/>
      <c r="M85" s="55"/>
      <c r="N85" s="55"/>
      <c r="O85" s="55"/>
      <c r="P85" s="55"/>
      <c r="Q85" s="55"/>
      <c r="R85" s="55"/>
      <c r="S85" s="55"/>
    </row>
    <row r="86" spans="1:16384" ht="25" customHeight="1">
      <c r="A86" s="86"/>
      <c r="B86" s="128" t="s">
        <v>228</v>
      </c>
      <c r="C86" s="50"/>
      <c r="D86" s="48"/>
      <c r="E86" s="48"/>
      <c r="F86" s="46"/>
      <c r="G86" s="47"/>
      <c r="L86" s="55"/>
    </row>
    <row r="87" spans="1:16384" ht="2.15" customHeight="1" thickBot="1">
      <c r="H87" s="81"/>
      <c r="I87" s="85"/>
      <c r="J87" s="78"/>
      <c r="K87" s="78"/>
      <c r="L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c r="FS87" s="78"/>
      <c r="FT87" s="78"/>
      <c r="FU87" s="78"/>
      <c r="FV87" s="78"/>
      <c r="FW87" s="78"/>
      <c r="FX87" s="78"/>
      <c r="FY87" s="78"/>
      <c r="FZ87" s="78"/>
      <c r="GA87" s="78"/>
      <c r="GB87" s="78"/>
      <c r="GC87" s="78"/>
      <c r="GD87" s="78"/>
      <c r="GE87" s="78"/>
      <c r="GF87" s="78"/>
      <c r="GG87" s="78"/>
      <c r="GH87" s="78"/>
      <c r="GI87" s="78"/>
      <c r="GJ87" s="78"/>
      <c r="GK87" s="78"/>
      <c r="GL87" s="78"/>
      <c r="GM87" s="78"/>
      <c r="GN87" s="78"/>
      <c r="GO87" s="78"/>
      <c r="GP87" s="78"/>
      <c r="GQ87" s="78"/>
      <c r="GR87" s="78"/>
      <c r="GS87" s="78"/>
      <c r="GT87" s="78"/>
      <c r="GU87" s="78"/>
      <c r="GV87" s="78"/>
      <c r="GW87" s="78"/>
      <c r="GX87" s="78"/>
      <c r="GY87" s="78"/>
      <c r="GZ87" s="78"/>
      <c r="HA87" s="78"/>
      <c r="HB87" s="78"/>
      <c r="HC87" s="78"/>
      <c r="HD87" s="78"/>
      <c r="HE87" s="78"/>
      <c r="HF87" s="78"/>
      <c r="HG87" s="78"/>
      <c r="HH87" s="78"/>
      <c r="HI87" s="78"/>
      <c r="HJ87" s="78"/>
      <c r="HK87" s="78"/>
      <c r="HL87" s="78"/>
      <c r="HM87" s="78"/>
      <c r="HN87" s="78"/>
      <c r="HO87" s="78"/>
      <c r="HP87" s="78"/>
      <c r="HQ87" s="78"/>
      <c r="HR87" s="78"/>
      <c r="HS87" s="78"/>
      <c r="HT87" s="78"/>
      <c r="HU87" s="78"/>
      <c r="HV87" s="78"/>
      <c r="HW87" s="78"/>
      <c r="HX87" s="78"/>
      <c r="HY87" s="78"/>
      <c r="HZ87" s="78"/>
      <c r="IA87" s="78"/>
      <c r="IB87" s="78"/>
      <c r="IC87" s="78"/>
      <c r="ID87" s="78"/>
      <c r="IE87" s="78"/>
      <c r="IF87" s="78"/>
      <c r="IG87" s="78"/>
      <c r="IH87" s="78"/>
      <c r="II87" s="78"/>
      <c r="IJ87" s="78"/>
      <c r="IK87" s="78"/>
      <c r="IL87" s="78"/>
      <c r="IM87" s="78"/>
      <c r="IN87" s="78"/>
      <c r="IO87" s="78"/>
      <c r="IP87" s="78"/>
      <c r="IQ87" s="78"/>
      <c r="IR87" s="78"/>
      <c r="IS87" s="78"/>
      <c r="IT87" s="78"/>
      <c r="IU87" s="78"/>
      <c r="IV87" s="78"/>
      <c r="IW87" s="78"/>
      <c r="IX87" s="78"/>
      <c r="IY87" s="78"/>
      <c r="IZ87" s="78"/>
      <c r="JA87" s="78"/>
      <c r="JB87" s="78"/>
      <c r="JC87" s="78"/>
      <c r="JD87" s="78"/>
      <c r="JE87" s="78"/>
      <c r="JF87" s="78"/>
      <c r="JG87" s="78"/>
      <c r="JH87" s="78"/>
      <c r="JI87" s="78"/>
      <c r="JJ87" s="78"/>
      <c r="JK87" s="78"/>
      <c r="JL87" s="78"/>
      <c r="JM87" s="78"/>
      <c r="JN87" s="78"/>
      <c r="JO87" s="78"/>
      <c r="JP87" s="78"/>
      <c r="JQ87" s="78"/>
      <c r="JR87" s="78"/>
      <c r="JS87" s="78"/>
      <c r="JT87" s="78"/>
      <c r="JU87" s="78"/>
      <c r="JV87" s="78"/>
      <c r="JW87" s="78"/>
      <c r="JX87" s="78"/>
      <c r="JY87" s="78"/>
      <c r="JZ87" s="78"/>
      <c r="KA87" s="78"/>
      <c r="KB87" s="78"/>
      <c r="KC87" s="78"/>
      <c r="KD87" s="78"/>
      <c r="KE87" s="78"/>
      <c r="KF87" s="78"/>
      <c r="KG87" s="78"/>
      <c r="KH87" s="78"/>
      <c r="KI87" s="78"/>
      <c r="KJ87" s="78"/>
      <c r="KK87" s="78"/>
      <c r="KL87" s="78"/>
      <c r="KM87" s="78"/>
      <c r="KN87" s="78"/>
      <c r="KO87" s="78"/>
      <c r="KP87" s="78"/>
      <c r="KQ87" s="78"/>
      <c r="KR87" s="78"/>
      <c r="KS87" s="78"/>
      <c r="KT87" s="78"/>
      <c r="KU87" s="78"/>
      <c r="KV87" s="78"/>
      <c r="KW87" s="78"/>
      <c r="KX87" s="78"/>
      <c r="KY87" s="78"/>
      <c r="KZ87" s="78"/>
      <c r="LA87" s="78"/>
      <c r="LB87" s="78"/>
      <c r="LC87" s="78"/>
      <c r="LD87" s="78"/>
      <c r="LE87" s="78"/>
      <c r="LF87" s="78"/>
      <c r="LG87" s="78"/>
      <c r="LH87" s="78"/>
      <c r="LI87" s="78"/>
      <c r="LJ87" s="78"/>
      <c r="LK87" s="78"/>
      <c r="LL87" s="78"/>
      <c r="LM87" s="78"/>
      <c r="LN87" s="78"/>
      <c r="LO87" s="78"/>
      <c r="LP87" s="78"/>
      <c r="LQ87" s="78"/>
      <c r="LR87" s="78"/>
      <c r="LS87" s="78"/>
      <c r="LT87" s="78"/>
      <c r="LU87" s="78"/>
      <c r="LV87" s="78"/>
      <c r="LW87" s="78"/>
      <c r="LX87" s="78"/>
      <c r="LY87" s="78"/>
      <c r="LZ87" s="78"/>
      <c r="MA87" s="78"/>
      <c r="MB87" s="78"/>
      <c r="MC87" s="78"/>
      <c r="MD87" s="78"/>
      <c r="ME87" s="78"/>
      <c r="MF87" s="78"/>
      <c r="MG87" s="78"/>
      <c r="MH87" s="78"/>
      <c r="MI87" s="78"/>
      <c r="MJ87" s="78"/>
      <c r="MK87" s="78"/>
      <c r="ML87" s="78"/>
      <c r="MM87" s="78"/>
      <c r="MN87" s="78"/>
      <c r="MO87" s="78"/>
      <c r="MP87" s="78"/>
      <c r="MQ87" s="78"/>
      <c r="MR87" s="78"/>
      <c r="MS87" s="78"/>
      <c r="MT87" s="78"/>
      <c r="MU87" s="78"/>
      <c r="MV87" s="78"/>
      <c r="MW87" s="78"/>
      <c r="MX87" s="78"/>
      <c r="MY87" s="78"/>
      <c r="MZ87" s="78"/>
      <c r="NA87" s="78"/>
      <c r="NB87" s="78"/>
      <c r="NC87" s="78"/>
      <c r="ND87" s="78"/>
      <c r="NE87" s="78"/>
      <c r="NF87" s="78"/>
      <c r="NG87" s="78"/>
      <c r="NH87" s="78"/>
      <c r="NI87" s="78"/>
      <c r="NJ87" s="78"/>
      <c r="NK87" s="78"/>
      <c r="NL87" s="78"/>
      <c r="NM87" s="78"/>
      <c r="NN87" s="78"/>
      <c r="NO87" s="78"/>
      <c r="NP87" s="78"/>
      <c r="NQ87" s="78"/>
      <c r="NR87" s="78"/>
      <c r="NS87" s="78"/>
      <c r="NT87" s="78"/>
      <c r="NU87" s="78"/>
      <c r="NV87" s="78"/>
      <c r="NW87" s="78"/>
      <c r="NX87" s="78"/>
      <c r="NY87" s="78"/>
      <c r="NZ87" s="78"/>
      <c r="OA87" s="78"/>
      <c r="OB87" s="78"/>
      <c r="OC87" s="78"/>
      <c r="OD87" s="78"/>
      <c r="OE87" s="78"/>
      <c r="OF87" s="78"/>
      <c r="OG87" s="78"/>
      <c r="OH87" s="78"/>
      <c r="OI87" s="78"/>
      <c r="OJ87" s="78"/>
      <c r="OK87" s="78"/>
      <c r="OL87" s="78"/>
      <c r="OM87" s="78"/>
      <c r="ON87" s="78"/>
      <c r="OO87" s="78"/>
      <c r="OP87" s="78"/>
      <c r="OQ87" s="78"/>
      <c r="OR87" s="78"/>
      <c r="OS87" s="78"/>
      <c r="OT87" s="78"/>
      <c r="OU87" s="78"/>
      <c r="OV87" s="78"/>
      <c r="OW87" s="78"/>
      <c r="OX87" s="78"/>
      <c r="OY87" s="78"/>
      <c r="OZ87" s="78"/>
      <c r="PA87" s="78"/>
      <c r="PB87" s="78"/>
      <c r="PC87" s="78"/>
      <c r="PD87" s="78"/>
      <c r="PE87" s="78"/>
      <c r="PF87" s="78"/>
      <c r="PG87" s="78"/>
      <c r="PH87" s="78"/>
      <c r="PI87" s="78"/>
      <c r="PJ87" s="78"/>
      <c r="PK87" s="78"/>
      <c r="PL87" s="78"/>
      <c r="PM87" s="78"/>
      <c r="PN87" s="78"/>
      <c r="PO87" s="78"/>
      <c r="PP87" s="78"/>
      <c r="PQ87" s="78"/>
      <c r="PR87" s="78"/>
      <c r="PS87" s="78"/>
      <c r="PT87" s="78"/>
      <c r="PU87" s="78"/>
      <c r="PV87" s="78"/>
      <c r="PW87" s="78"/>
      <c r="PX87" s="78"/>
      <c r="PY87" s="78"/>
      <c r="PZ87" s="78"/>
      <c r="QA87" s="78"/>
      <c r="QB87" s="78"/>
      <c r="QC87" s="78"/>
      <c r="QD87" s="78"/>
      <c r="QE87" s="78"/>
      <c r="QF87" s="78"/>
      <c r="QG87" s="78"/>
      <c r="QH87" s="78"/>
      <c r="QI87" s="78"/>
      <c r="QJ87" s="78"/>
      <c r="QK87" s="78"/>
      <c r="QL87" s="78"/>
      <c r="QM87" s="78"/>
      <c r="QN87" s="78"/>
      <c r="QO87" s="78"/>
      <c r="QP87" s="78"/>
      <c r="QQ87" s="78"/>
      <c r="QR87" s="78"/>
      <c r="QS87" s="78"/>
      <c r="QT87" s="78"/>
      <c r="QU87" s="78"/>
      <c r="QV87" s="78"/>
      <c r="QW87" s="78"/>
      <c r="QX87" s="78"/>
      <c r="QY87" s="78"/>
      <c r="QZ87" s="78"/>
      <c r="RA87" s="78"/>
      <c r="RB87" s="78"/>
      <c r="RC87" s="78"/>
      <c r="RD87" s="78"/>
      <c r="RE87" s="78"/>
      <c r="RF87" s="78"/>
      <c r="RG87" s="78"/>
      <c r="RH87" s="78"/>
      <c r="RI87" s="78"/>
      <c r="RJ87" s="78"/>
      <c r="RK87" s="78"/>
      <c r="RL87" s="78"/>
      <c r="RM87" s="78"/>
      <c r="RN87" s="78"/>
      <c r="RO87" s="78"/>
      <c r="RP87" s="78"/>
      <c r="RQ87" s="78"/>
      <c r="RR87" s="78"/>
      <c r="RS87" s="78"/>
      <c r="RT87" s="78"/>
      <c r="RU87" s="78"/>
      <c r="RV87" s="78"/>
      <c r="RW87" s="78"/>
      <c r="RX87" s="78"/>
      <c r="RY87" s="78"/>
      <c r="RZ87" s="78"/>
      <c r="SA87" s="78"/>
      <c r="SB87" s="78"/>
      <c r="SC87" s="78"/>
      <c r="SD87" s="78"/>
      <c r="SE87" s="78"/>
      <c r="SF87" s="78"/>
      <c r="SG87" s="78"/>
      <c r="SH87" s="78"/>
      <c r="SI87" s="78"/>
      <c r="SJ87" s="78"/>
      <c r="SK87" s="78"/>
      <c r="SL87" s="78"/>
      <c r="SM87" s="78"/>
      <c r="SN87" s="78"/>
      <c r="SO87" s="78"/>
      <c r="SP87" s="78"/>
      <c r="SQ87" s="78"/>
      <c r="SR87" s="78"/>
      <c r="SS87" s="78"/>
      <c r="ST87" s="78"/>
      <c r="SU87" s="78"/>
      <c r="SV87" s="78"/>
      <c r="SW87" s="78"/>
      <c r="SX87" s="78"/>
      <c r="SY87" s="78"/>
      <c r="SZ87" s="78"/>
      <c r="TA87" s="78"/>
      <c r="TB87" s="78"/>
      <c r="TC87" s="78"/>
      <c r="TD87" s="78"/>
      <c r="TE87" s="78"/>
      <c r="TF87" s="78"/>
      <c r="TG87" s="78"/>
      <c r="TH87" s="78"/>
      <c r="TI87" s="78"/>
      <c r="TJ87" s="78"/>
      <c r="TK87" s="78"/>
      <c r="TL87" s="78"/>
      <c r="TM87" s="78"/>
      <c r="TN87" s="78"/>
      <c r="TO87" s="78"/>
      <c r="TP87" s="78"/>
      <c r="TQ87" s="78"/>
      <c r="TR87" s="78"/>
      <c r="TS87" s="78"/>
      <c r="TT87" s="78"/>
      <c r="TU87" s="78"/>
      <c r="TV87" s="78"/>
      <c r="TW87" s="78"/>
      <c r="TX87" s="78"/>
      <c r="TY87" s="78"/>
      <c r="TZ87" s="78"/>
      <c r="UA87" s="78"/>
      <c r="UB87" s="78"/>
      <c r="UC87" s="78"/>
      <c r="UD87" s="78"/>
      <c r="UE87" s="78"/>
      <c r="UF87" s="78"/>
      <c r="UG87" s="78"/>
      <c r="UH87" s="78"/>
      <c r="UI87" s="78"/>
      <c r="UJ87" s="78"/>
      <c r="UK87" s="78"/>
      <c r="UL87" s="78"/>
      <c r="UM87" s="78"/>
      <c r="UN87" s="78"/>
      <c r="UO87" s="78"/>
      <c r="UP87" s="78"/>
      <c r="UQ87" s="78"/>
      <c r="UR87" s="78"/>
      <c r="US87" s="78"/>
      <c r="UT87" s="78"/>
      <c r="UU87" s="78"/>
      <c r="UV87" s="78"/>
      <c r="UW87" s="78"/>
      <c r="UX87" s="78"/>
      <c r="UY87" s="78"/>
      <c r="UZ87" s="78"/>
      <c r="VA87" s="78"/>
      <c r="VB87" s="78"/>
      <c r="VC87" s="78"/>
      <c r="VD87" s="78"/>
      <c r="VE87" s="78"/>
      <c r="VF87" s="78"/>
      <c r="VG87" s="78"/>
      <c r="VH87" s="78"/>
      <c r="VI87" s="78"/>
      <c r="VJ87" s="78"/>
      <c r="VK87" s="78"/>
      <c r="VL87" s="78"/>
      <c r="VM87" s="78"/>
      <c r="VN87" s="78"/>
      <c r="VO87" s="78"/>
      <c r="VP87" s="78"/>
      <c r="VQ87" s="78"/>
      <c r="VR87" s="78"/>
      <c r="VS87" s="78"/>
      <c r="VT87" s="78"/>
      <c r="VU87" s="78"/>
      <c r="VV87" s="78"/>
      <c r="VW87" s="78"/>
      <c r="VX87" s="78"/>
      <c r="VY87" s="78"/>
      <c r="VZ87" s="78"/>
      <c r="WA87" s="78"/>
      <c r="WB87" s="78"/>
      <c r="WC87" s="78"/>
      <c r="WD87" s="78"/>
      <c r="WE87" s="78"/>
      <c r="WF87" s="78"/>
      <c r="WG87" s="78"/>
      <c r="WH87" s="78"/>
      <c r="WI87" s="78"/>
      <c r="WJ87" s="78"/>
      <c r="WK87" s="78"/>
      <c r="WL87" s="78"/>
      <c r="WM87" s="78"/>
      <c r="WN87" s="78"/>
      <c r="WO87" s="78"/>
      <c r="WP87" s="78"/>
      <c r="WQ87" s="78"/>
      <c r="WR87" s="78"/>
      <c r="WS87" s="78"/>
      <c r="WT87" s="78"/>
      <c r="WU87" s="78"/>
      <c r="WV87" s="78"/>
      <c r="WW87" s="78"/>
      <c r="WX87" s="78"/>
      <c r="WY87" s="78"/>
      <c r="WZ87" s="78"/>
      <c r="XA87" s="78"/>
      <c r="XB87" s="78"/>
      <c r="XC87" s="78"/>
      <c r="XD87" s="78"/>
      <c r="XE87" s="78"/>
      <c r="XF87" s="78"/>
      <c r="XG87" s="78"/>
      <c r="XH87" s="78"/>
      <c r="XI87" s="78"/>
      <c r="XJ87" s="78"/>
      <c r="XK87" s="78"/>
      <c r="XL87" s="78"/>
      <c r="XM87" s="78"/>
      <c r="XN87" s="78"/>
      <c r="XO87" s="78"/>
      <c r="XP87" s="78"/>
      <c r="XQ87" s="78"/>
      <c r="XR87" s="78"/>
      <c r="XS87" s="78"/>
      <c r="XT87" s="78"/>
      <c r="XU87" s="78"/>
      <c r="XV87" s="78"/>
      <c r="XW87" s="78"/>
      <c r="XX87" s="78"/>
      <c r="XY87" s="78"/>
      <c r="XZ87" s="78"/>
      <c r="YA87" s="78"/>
      <c r="YB87" s="78"/>
      <c r="YC87" s="78"/>
      <c r="YD87" s="78"/>
      <c r="YE87" s="78"/>
      <c r="YF87" s="78"/>
      <c r="YG87" s="78"/>
      <c r="YH87" s="78"/>
      <c r="YI87" s="78"/>
      <c r="YJ87" s="78"/>
      <c r="YK87" s="78"/>
      <c r="YL87" s="78"/>
      <c r="YM87" s="78"/>
      <c r="YN87" s="78"/>
      <c r="YO87" s="78"/>
      <c r="YP87" s="78"/>
      <c r="YQ87" s="78"/>
      <c r="YR87" s="78"/>
      <c r="YS87" s="78"/>
      <c r="YT87" s="78"/>
      <c r="YU87" s="78"/>
      <c r="YV87" s="78"/>
      <c r="YW87" s="78"/>
      <c r="YX87" s="78"/>
      <c r="YY87" s="78"/>
      <c r="YZ87" s="78"/>
      <c r="ZA87" s="78"/>
      <c r="ZB87" s="78"/>
      <c r="ZC87" s="78"/>
      <c r="ZD87" s="78"/>
      <c r="ZE87" s="78"/>
      <c r="ZF87" s="78"/>
      <c r="ZG87" s="78"/>
      <c r="ZH87" s="78"/>
      <c r="ZI87" s="78"/>
      <c r="ZJ87" s="78"/>
      <c r="ZK87" s="78"/>
      <c r="ZL87" s="78"/>
      <c r="ZM87" s="78"/>
      <c r="ZN87" s="78"/>
      <c r="ZO87" s="78"/>
      <c r="ZP87" s="78"/>
      <c r="ZQ87" s="78"/>
      <c r="ZR87" s="78"/>
      <c r="ZS87" s="78"/>
      <c r="ZT87" s="78"/>
      <c r="ZU87" s="78"/>
      <c r="ZV87" s="78"/>
      <c r="ZW87" s="78"/>
      <c r="ZX87" s="78"/>
      <c r="ZY87" s="78"/>
      <c r="ZZ87" s="78"/>
      <c r="AAA87" s="78"/>
      <c r="AAB87" s="78"/>
      <c r="AAC87" s="78"/>
      <c r="AAD87" s="78"/>
      <c r="AAE87" s="78"/>
      <c r="AAF87" s="78"/>
      <c r="AAG87" s="78"/>
      <c r="AAH87" s="78"/>
      <c r="AAI87" s="78"/>
      <c r="AAJ87" s="78"/>
      <c r="AAK87" s="78"/>
      <c r="AAL87" s="78"/>
      <c r="AAM87" s="78"/>
      <c r="AAN87" s="78"/>
      <c r="AAO87" s="78"/>
      <c r="AAP87" s="78"/>
      <c r="AAQ87" s="78"/>
      <c r="AAR87" s="78"/>
      <c r="AAS87" s="78"/>
      <c r="AAT87" s="78"/>
      <c r="AAU87" s="78"/>
      <c r="AAV87" s="78"/>
      <c r="AAW87" s="78"/>
      <c r="AAX87" s="78"/>
      <c r="AAY87" s="78"/>
      <c r="AAZ87" s="78"/>
      <c r="ABA87" s="78"/>
      <c r="ABB87" s="78"/>
      <c r="ABC87" s="78"/>
      <c r="ABD87" s="78"/>
      <c r="ABE87" s="78"/>
      <c r="ABF87" s="78"/>
      <c r="ABG87" s="78"/>
      <c r="ABH87" s="78"/>
      <c r="ABI87" s="78"/>
      <c r="ABJ87" s="78"/>
      <c r="ABK87" s="78"/>
      <c r="ABL87" s="78"/>
      <c r="ABM87" s="78"/>
      <c r="ABN87" s="78"/>
      <c r="ABO87" s="78"/>
      <c r="ABP87" s="78"/>
      <c r="ABQ87" s="78"/>
      <c r="ABR87" s="78"/>
      <c r="ABS87" s="78"/>
      <c r="ABT87" s="78"/>
      <c r="ABU87" s="78"/>
      <c r="ABV87" s="78"/>
      <c r="ABW87" s="78"/>
      <c r="ABX87" s="78"/>
      <c r="ABY87" s="78"/>
      <c r="ABZ87" s="78"/>
      <c r="ACA87" s="78"/>
      <c r="ACB87" s="78"/>
      <c r="ACC87" s="78"/>
      <c r="ACD87" s="78"/>
      <c r="ACE87" s="78"/>
      <c r="ACF87" s="78"/>
      <c r="ACG87" s="78"/>
      <c r="ACH87" s="78"/>
      <c r="ACI87" s="78"/>
      <c r="ACJ87" s="78"/>
      <c r="ACK87" s="78"/>
      <c r="ACL87" s="78"/>
      <c r="ACM87" s="78"/>
      <c r="ACN87" s="78"/>
      <c r="ACO87" s="78"/>
      <c r="ACP87" s="78"/>
      <c r="ACQ87" s="78"/>
      <c r="ACR87" s="78"/>
      <c r="ACS87" s="78"/>
      <c r="ACT87" s="78"/>
      <c r="ACU87" s="78"/>
      <c r="ACV87" s="78"/>
      <c r="ACW87" s="78"/>
      <c r="ACX87" s="78"/>
      <c r="ACY87" s="78"/>
      <c r="ACZ87" s="78"/>
      <c r="ADA87" s="78"/>
      <c r="ADB87" s="78"/>
      <c r="ADC87" s="78"/>
      <c r="ADD87" s="78"/>
      <c r="ADE87" s="78"/>
      <c r="ADF87" s="78"/>
      <c r="ADG87" s="78"/>
      <c r="ADH87" s="78"/>
      <c r="ADI87" s="78"/>
      <c r="ADJ87" s="78"/>
      <c r="ADK87" s="78"/>
      <c r="ADL87" s="78"/>
      <c r="ADM87" s="78"/>
      <c r="ADN87" s="78"/>
      <c r="ADO87" s="78"/>
      <c r="ADP87" s="78"/>
      <c r="ADQ87" s="78"/>
      <c r="ADR87" s="78"/>
      <c r="ADS87" s="78"/>
      <c r="ADT87" s="78"/>
      <c r="ADU87" s="78"/>
      <c r="ADV87" s="78"/>
      <c r="ADW87" s="78"/>
      <c r="ADX87" s="78"/>
      <c r="ADY87" s="78"/>
      <c r="ADZ87" s="78"/>
      <c r="AEA87" s="78"/>
      <c r="AEB87" s="78"/>
      <c r="AEC87" s="78"/>
      <c r="AED87" s="78"/>
      <c r="AEE87" s="78"/>
      <c r="AEF87" s="78"/>
      <c r="AEG87" s="78"/>
      <c r="AEH87" s="78"/>
      <c r="AEI87" s="78"/>
      <c r="AEJ87" s="78"/>
      <c r="AEK87" s="78"/>
      <c r="AEL87" s="78"/>
      <c r="AEM87" s="78"/>
      <c r="AEN87" s="78"/>
      <c r="AEO87" s="78"/>
      <c r="AEP87" s="78"/>
      <c r="AEQ87" s="78"/>
      <c r="AER87" s="78"/>
      <c r="AES87" s="78"/>
      <c r="AET87" s="78"/>
      <c r="AEU87" s="78"/>
      <c r="AEV87" s="78"/>
      <c r="AEW87" s="78"/>
      <c r="AEX87" s="78"/>
      <c r="AEY87" s="78"/>
      <c r="AEZ87" s="78"/>
      <c r="AFA87" s="78"/>
      <c r="AFB87" s="78"/>
      <c r="AFC87" s="78"/>
      <c r="AFD87" s="78"/>
      <c r="AFE87" s="78"/>
      <c r="AFF87" s="78"/>
      <c r="AFG87" s="78"/>
      <c r="AFH87" s="78"/>
      <c r="AFI87" s="78"/>
      <c r="AFJ87" s="78"/>
      <c r="AFK87" s="78"/>
      <c r="AFL87" s="78"/>
      <c r="AFM87" s="78"/>
      <c r="AFN87" s="78"/>
      <c r="AFO87" s="78"/>
      <c r="AFP87" s="78"/>
      <c r="AFQ87" s="78"/>
      <c r="AFR87" s="78"/>
      <c r="AFS87" s="78"/>
      <c r="AFT87" s="78"/>
      <c r="AFU87" s="78"/>
      <c r="AFV87" s="78"/>
      <c r="AFW87" s="78"/>
      <c r="AFX87" s="78"/>
      <c r="AFY87" s="78"/>
      <c r="AFZ87" s="78"/>
      <c r="AGA87" s="78"/>
      <c r="AGB87" s="78"/>
      <c r="AGC87" s="78"/>
      <c r="AGD87" s="78"/>
      <c r="AGE87" s="78"/>
      <c r="AGF87" s="78"/>
      <c r="AGG87" s="78"/>
      <c r="AGH87" s="78"/>
      <c r="AGI87" s="78"/>
      <c r="AGJ87" s="78"/>
      <c r="AGK87" s="78"/>
      <c r="AGL87" s="78"/>
      <c r="AGM87" s="78"/>
      <c r="AGN87" s="78"/>
      <c r="AGO87" s="78"/>
      <c r="AGP87" s="78"/>
      <c r="AGQ87" s="78"/>
      <c r="AGR87" s="78"/>
      <c r="AGS87" s="78"/>
      <c r="AGT87" s="78"/>
      <c r="AGU87" s="78"/>
      <c r="AGV87" s="78"/>
      <c r="AGW87" s="78"/>
      <c r="AGX87" s="78"/>
      <c r="AGY87" s="78"/>
      <c r="AGZ87" s="78"/>
      <c r="AHA87" s="78"/>
      <c r="AHB87" s="78"/>
      <c r="AHC87" s="78"/>
      <c r="AHD87" s="78"/>
      <c r="AHE87" s="78"/>
      <c r="AHF87" s="78"/>
      <c r="AHG87" s="78"/>
      <c r="AHH87" s="78"/>
      <c r="AHI87" s="78"/>
      <c r="AHJ87" s="78"/>
      <c r="AHK87" s="78"/>
      <c r="AHL87" s="78"/>
      <c r="AHM87" s="78"/>
      <c r="AHN87" s="78"/>
      <c r="AHO87" s="78"/>
      <c r="AHP87" s="78"/>
      <c r="AHQ87" s="78"/>
      <c r="AHR87" s="78"/>
      <c r="AHS87" s="78"/>
      <c r="AHT87" s="78"/>
      <c r="AHU87" s="78"/>
      <c r="AHV87" s="78"/>
      <c r="AHW87" s="78"/>
      <c r="AHX87" s="78"/>
      <c r="AHY87" s="78"/>
      <c r="AHZ87" s="78"/>
      <c r="AIA87" s="78"/>
      <c r="AIB87" s="78"/>
      <c r="AIC87" s="78"/>
      <c r="AID87" s="78"/>
      <c r="AIE87" s="78"/>
      <c r="AIF87" s="78"/>
      <c r="AIG87" s="78"/>
      <c r="AIH87" s="78"/>
      <c r="AII87" s="78"/>
      <c r="AIJ87" s="78"/>
      <c r="AIK87" s="78"/>
      <c r="AIL87" s="78"/>
      <c r="AIM87" s="78"/>
      <c r="AIN87" s="78"/>
      <c r="AIO87" s="78"/>
      <c r="AIP87" s="78"/>
      <c r="AIQ87" s="78"/>
      <c r="AIR87" s="78"/>
      <c r="AIS87" s="78"/>
      <c r="AIT87" s="78"/>
      <c r="AIU87" s="78"/>
      <c r="AIV87" s="78"/>
      <c r="AIW87" s="78"/>
      <c r="AIX87" s="78"/>
      <c r="AIY87" s="78"/>
      <c r="AIZ87" s="78"/>
      <c r="AJA87" s="78"/>
      <c r="AJB87" s="78"/>
      <c r="AJC87" s="78"/>
      <c r="AJD87" s="78"/>
      <c r="AJE87" s="78"/>
      <c r="AJF87" s="78"/>
      <c r="AJG87" s="78"/>
      <c r="AJH87" s="78"/>
      <c r="AJI87" s="78"/>
      <c r="AJJ87" s="78"/>
      <c r="AJK87" s="78"/>
      <c r="AJL87" s="78"/>
      <c r="AJM87" s="78"/>
      <c r="AJN87" s="78"/>
      <c r="AJO87" s="78"/>
      <c r="AJP87" s="78"/>
      <c r="AJQ87" s="78"/>
      <c r="AJR87" s="78"/>
      <c r="AJS87" s="78"/>
      <c r="AJT87" s="78"/>
      <c r="AJU87" s="78"/>
      <c r="AJV87" s="78"/>
      <c r="AJW87" s="78"/>
      <c r="AJX87" s="78"/>
      <c r="AJY87" s="78"/>
      <c r="AJZ87" s="78"/>
      <c r="AKA87" s="78"/>
      <c r="AKB87" s="78"/>
      <c r="AKC87" s="78"/>
      <c r="AKD87" s="78"/>
      <c r="AKE87" s="78"/>
      <c r="AKF87" s="78"/>
      <c r="AKG87" s="78"/>
      <c r="AKH87" s="78"/>
      <c r="AKI87" s="78"/>
      <c r="AKJ87" s="78"/>
      <c r="AKK87" s="78"/>
      <c r="AKL87" s="78"/>
      <c r="AKM87" s="78"/>
      <c r="AKN87" s="78"/>
      <c r="AKO87" s="78"/>
      <c r="AKP87" s="78"/>
      <c r="AKQ87" s="78"/>
      <c r="AKR87" s="78"/>
      <c r="AKS87" s="78"/>
      <c r="AKT87" s="78"/>
      <c r="AKU87" s="78"/>
      <c r="AKV87" s="78"/>
      <c r="AKW87" s="78"/>
      <c r="AKX87" s="78"/>
      <c r="AKY87" s="78"/>
      <c r="AKZ87" s="78"/>
      <c r="ALA87" s="78"/>
      <c r="ALB87" s="78"/>
      <c r="ALC87" s="78"/>
      <c r="ALD87" s="78"/>
      <c r="ALE87" s="78"/>
      <c r="ALF87" s="78"/>
      <c r="ALG87" s="78"/>
      <c r="ALH87" s="78"/>
      <c r="ALI87" s="78"/>
      <c r="ALJ87" s="78"/>
      <c r="ALK87" s="78"/>
      <c r="ALL87" s="78"/>
      <c r="ALM87" s="78"/>
      <c r="ALN87" s="78"/>
      <c r="ALO87" s="78"/>
      <c r="ALP87" s="78"/>
      <c r="ALQ87" s="78"/>
      <c r="ALR87" s="78"/>
      <c r="ALS87" s="78"/>
      <c r="ALT87" s="78"/>
      <c r="ALU87" s="78"/>
      <c r="ALV87" s="78"/>
      <c r="ALW87" s="78"/>
      <c r="ALX87" s="78"/>
      <c r="ALY87" s="78"/>
      <c r="ALZ87" s="78"/>
      <c r="AMA87" s="78"/>
      <c r="AMB87" s="78"/>
      <c r="AMC87" s="78"/>
      <c r="AMD87" s="78"/>
      <c r="AME87" s="78"/>
      <c r="AMF87" s="78"/>
      <c r="AMG87" s="78"/>
      <c r="AMH87" s="78"/>
      <c r="AMI87" s="78"/>
      <c r="AMJ87" s="78"/>
      <c r="AMK87" s="78"/>
      <c r="AML87" s="78"/>
      <c r="AMM87" s="78"/>
      <c r="AMN87" s="78"/>
      <c r="AMO87" s="78"/>
      <c r="AMP87" s="78"/>
      <c r="AMQ87" s="78"/>
      <c r="AMR87" s="78"/>
      <c r="AMS87" s="78"/>
      <c r="AMT87" s="78"/>
      <c r="AMU87" s="78"/>
      <c r="AMV87" s="78"/>
      <c r="AMW87" s="78"/>
      <c r="AMX87" s="78"/>
      <c r="AMY87" s="78"/>
      <c r="AMZ87" s="78"/>
      <c r="ANA87" s="78"/>
      <c r="ANB87" s="78"/>
      <c r="ANC87" s="78"/>
      <c r="AND87" s="78"/>
      <c r="ANE87" s="78"/>
      <c r="ANF87" s="78"/>
      <c r="ANG87" s="78"/>
      <c r="ANH87" s="78"/>
      <c r="ANI87" s="78"/>
      <c r="ANJ87" s="78"/>
      <c r="ANK87" s="78"/>
      <c r="ANL87" s="78"/>
      <c r="ANM87" s="78"/>
      <c r="ANN87" s="78"/>
      <c r="ANO87" s="78"/>
      <c r="ANP87" s="78"/>
      <c r="ANQ87" s="78"/>
      <c r="ANR87" s="78"/>
      <c r="ANS87" s="78"/>
      <c r="ANT87" s="78"/>
      <c r="ANU87" s="78"/>
      <c r="ANV87" s="78"/>
      <c r="ANW87" s="78"/>
      <c r="ANX87" s="78"/>
      <c r="ANY87" s="78"/>
      <c r="ANZ87" s="78"/>
      <c r="AOA87" s="78"/>
      <c r="AOB87" s="78"/>
      <c r="AOC87" s="78"/>
      <c r="AOD87" s="78"/>
      <c r="AOE87" s="78"/>
      <c r="AOF87" s="78"/>
      <c r="AOG87" s="78"/>
      <c r="AOH87" s="78"/>
      <c r="AOI87" s="78"/>
      <c r="AOJ87" s="78"/>
      <c r="AOK87" s="78"/>
      <c r="AOL87" s="78"/>
      <c r="AOM87" s="78"/>
      <c r="AON87" s="78"/>
      <c r="AOO87" s="78"/>
      <c r="AOP87" s="78"/>
      <c r="AOQ87" s="78"/>
      <c r="AOR87" s="78"/>
      <c r="AOS87" s="78"/>
      <c r="AOT87" s="78"/>
      <c r="AOU87" s="78"/>
      <c r="AOV87" s="78"/>
      <c r="AOW87" s="78"/>
      <c r="AOX87" s="78"/>
      <c r="AOY87" s="78"/>
      <c r="AOZ87" s="78"/>
      <c r="APA87" s="78"/>
      <c r="APB87" s="78"/>
      <c r="APC87" s="78"/>
      <c r="APD87" s="78"/>
      <c r="APE87" s="78"/>
      <c r="APF87" s="78"/>
      <c r="APG87" s="78"/>
      <c r="APH87" s="78"/>
      <c r="API87" s="78"/>
      <c r="APJ87" s="78"/>
      <c r="APK87" s="78"/>
      <c r="APL87" s="78"/>
      <c r="APM87" s="78"/>
      <c r="APN87" s="78"/>
      <c r="APO87" s="78"/>
      <c r="APP87" s="78"/>
      <c r="APQ87" s="78"/>
      <c r="APR87" s="78"/>
      <c r="APS87" s="78"/>
      <c r="APT87" s="78"/>
      <c r="APU87" s="78"/>
      <c r="APV87" s="78"/>
      <c r="APW87" s="78"/>
      <c r="APX87" s="78"/>
      <c r="APY87" s="78"/>
      <c r="APZ87" s="78"/>
      <c r="AQA87" s="78"/>
      <c r="AQB87" s="78"/>
      <c r="AQC87" s="78"/>
      <c r="AQD87" s="78"/>
      <c r="AQE87" s="78"/>
      <c r="AQF87" s="78"/>
      <c r="AQG87" s="78"/>
      <c r="AQH87" s="78"/>
      <c r="AQI87" s="78"/>
      <c r="AQJ87" s="78"/>
      <c r="AQK87" s="78"/>
      <c r="AQL87" s="78"/>
      <c r="AQM87" s="78"/>
      <c r="AQN87" s="78"/>
      <c r="AQO87" s="78"/>
      <c r="AQP87" s="78"/>
      <c r="AQQ87" s="78"/>
      <c r="AQR87" s="78"/>
      <c r="AQS87" s="78"/>
      <c r="AQT87" s="78"/>
      <c r="AQU87" s="78"/>
      <c r="AQV87" s="78"/>
      <c r="AQW87" s="78"/>
      <c r="AQX87" s="78"/>
      <c r="AQY87" s="78"/>
      <c r="AQZ87" s="78"/>
      <c r="ARA87" s="78"/>
      <c r="ARB87" s="78"/>
      <c r="ARC87" s="78"/>
      <c r="ARD87" s="78"/>
      <c r="ARE87" s="78"/>
      <c r="ARF87" s="78"/>
      <c r="ARG87" s="78"/>
      <c r="ARH87" s="78"/>
      <c r="ARI87" s="78"/>
      <c r="ARJ87" s="78"/>
      <c r="ARK87" s="78"/>
      <c r="ARL87" s="78"/>
      <c r="ARM87" s="78"/>
      <c r="ARN87" s="78"/>
      <c r="ARO87" s="78"/>
      <c r="ARP87" s="78"/>
      <c r="ARQ87" s="78"/>
      <c r="ARR87" s="78"/>
      <c r="ARS87" s="78"/>
      <c r="ART87" s="78"/>
      <c r="ARU87" s="78"/>
      <c r="ARV87" s="78"/>
      <c r="ARW87" s="78"/>
      <c r="ARX87" s="78"/>
      <c r="ARY87" s="78"/>
      <c r="ARZ87" s="78"/>
      <c r="ASA87" s="78"/>
      <c r="ASB87" s="78"/>
      <c r="ASC87" s="78"/>
      <c r="ASD87" s="78"/>
      <c r="ASE87" s="78"/>
      <c r="ASF87" s="78"/>
      <c r="ASG87" s="78"/>
      <c r="ASH87" s="78"/>
      <c r="ASI87" s="78"/>
      <c r="ASJ87" s="78"/>
      <c r="ASK87" s="78"/>
      <c r="ASL87" s="78"/>
      <c r="ASM87" s="78"/>
      <c r="ASN87" s="78"/>
      <c r="ASO87" s="78"/>
      <c r="ASP87" s="78"/>
      <c r="ASQ87" s="78"/>
      <c r="ASR87" s="78"/>
      <c r="ASS87" s="78"/>
      <c r="AST87" s="78"/>
      <c r="ASU87" s="78"/>
      <c r="ASV87" s="78"/>
      <c r="ASW87" s="78"/>
      <c r="ASX87" s="78"/>
      <c r="ASY87" s="78"/>
      <c r="ASZ87" s="78"/>
      <c r="ATA87" s="78"/>
      <c r="ATB87" s="78"/>
      <c r="ATC87" s="78"/>
      <c r="ATD87" s="78"/>
      <c r="ATE87" s="78"/>
      <c r="ATF87" s="78"/>
      <c r="ATG87" s="78"/>
      <c r="ATH87" s="78"/>
      <c r="ATI87" s="78"/>
      <c r="ATJ87" s="78"/>
      <c r="ATK87" s="78"/>
      <c r="ATL87" s="78"/>
      <c r="ATM87" s="78"/>
      <c r="ATN87" s="78"/>
      <c r="ATO87" s="78"/>
      <c r="ATP87" s="78"/>
      <c r="ATQ87" s="78"/>
      <c r="ATR87" s="78"/>
      <c r="ATS87" s="78"/>
      <c r="ATT87" s="78"/>
      <c r="ATU87" s="78"/>
      <c r="ATV87" s="78"/>
      <c r="ATW87" s="78"/>
      <c r="ATX87" s="78"/>
      <c r="ATY87" s="78"/>
      <c r="ATZ87" s="78"/>
      <c r="AUA87" s="78"/>
      <c r="AUB87" s="78"/>
      <c r="AUC87" s="78"/>
      <c r="AUD87" s="78"/>
      <c r="AUE87" s="78"/>
      <c r="AUF87" s="78"/>
      <c r="AUG87" s="78"/>
      <c r="AUH87" s="78"/>
      <c r="AUI87" s="78"/>
      <c r="AUJ87" s="78"/>
      <c r="AUK87" s="78"/>
      <c r="AUL87" s="78"/>
      <c r="AUM87" s="78"/>
      <c r="AUN87" s="78"/>
      <c r="AUO87" s="78"/>
      <c r="AUP87" s="78"/>
      <c r="AUQ87" s="78"/>
      <c r="AUR87" s="78"/>
      <c r="AUS87" s="78"/>
      <c r="AUT87" s="78"/>
      <c r="AUU87" s="78"/>
      <c r="AUV87" s="78"/>
      <c r="AUW87" s="78"/>
      <c r="AUX87" s="78"/>
      <c r="AUY87" s="78"/>
      <c r="AUZ87" s="78"/>
      <c r="AVA87" s="78"/>
      <c r="AVB87" s="78"/>
      <c r="AVC87" s="78"/>
      <c r="AVD87" s="78"/>
      <c r="AVE87" s="78"/>
      <c r="AVF87" s="78"/>
      <c r="AVG87" s="78"/>
      <c r="AVH87" s="78"/>
      <c r="AVI87" s="78"/>
      <c r="AVJ87" s="78"/>
      <c r="AVK87" s="78"/>
      <c r="AVL87" s="78"/>
      <c r="AVM87" s="78"/>
      <c r="AVN87" s="78"/>
      <c r="AVO87" s="78"/>
      <c r="AVP87" s="78"/>
      <c r="AVQ87" s="78"/>
      <c r="AVR87" s="78"/>
      <c r="AVS87" s="78"/>
      <c r="AVT87" s="78"/>
      <c r="AVU87" s="78"/>
      <c r="AVV87" s="78"/>
      <c r="AVW87" s="78"/>
      <c r="AVX87" s="78"/>
      <c r="AVY87" s="78"/>
      <c r="AVZ87" s="78"/>
      <c r="AWA87" s="78"/>
      <c r="AWB87" s="78"/>
      <c r="AWC87" s="78"/>
      <c r="AWD87" s="78"/>
      <c r="AWE87" s="78"/>
      <c r="AWF87" s="78"/>
      <c r="AWG87" s="78"/>
      <c r="AWH87" s="78"/>
      <c r="AWI87" s="78"/>
      <c r="AWJ87" s="78"/>
      <c r="AWK87" s="78"/>
      <c r="AWL87" s="78"/>
      <c r="AWM87" s="78"/>
      <c r="AWN87" s="78"/>
      <c r="AWO87" s="78"/>
      <c r="AWP87" s="78"/>
      <c r="AWQ87" s="78"/>
      <c r="AWR87" s="78"/>
      <c r="AWS87" s="78"/>
      <c r="AWT87" s="78"/>
      <c r="AWU87" s="78"/>
      <c r="AWV87" s="78"/>
      <c r="AWW87" s="78"/>
      <c r="AWX87" s="78"/>
      <c r="AWY87" s="78"/>
      <c r="AWZ87" s="78"/>
      <c r="AXA87" s="78"/>
      <c r="AXB87" s="78"/>
      <c r="AXC87" s="78"/>
      <c r="AXD87" s="78"/>
      <c r="AXE87" s="78"/>
      <c r="AXF87" s="78"/>
      <c r="AXG87" s="78"/>
      <c r="AXH87" s="78"/>
      <c r="AXI87" s="78"/>
      <c r="AXJ87" s="78"/>
      <c r="AXK87" s="78"/>
      <c r="AXL87" s="78"/>
      <c r="AXM87" s="78"/>
      <c r="AXN87" s="78"/>
      <c r="AXO87" s="78"/>
      <c r="AXP87" s="78"/>
      <c r="AXQ87" s="78"/>
      <c r="AXR87" s="78"/>
      <c r="AXS87" s="78"/>
      <c r="AXT87" s="78"/>
      <c r="AXU87" s="78"/>
      <c r="AXV87" s="78"/>
      <c r="AXW87" s="78"/>
      <c r="AXX87" s="78"/>
      <c r="AXY87" s="78"/>
      <c r="AXZ87" s="78"/>
      <c r="AYA87" s="78"/>
      <c r="AYB87" s="78"/>
      <c r="AYC87" s="78"/>
      <c r="AYD87" s="78"/>
      <c r="AYE87" s="78"/>
      <c r="AYF87" s="78"/>
      <c r="AYG87" s="78"/>
      <c r="AYH87" s="78"/>
      <c r="AYI87" s="78"/>
      <c r="AYJ87" s="78"/>
      <c r="AYK87" s="78"/>
      <c r="AYL87" s="78"/>
      <c r="AYM87" s="78"/>
      <c r="AYN87" s="78"/>
      <c r="AYO87" s="78"/>
      <c r="AYP87" s="78"/>
      <c r="AYQ87" s="78"/>
      <c r="AYR87" s="78"/>
      <c r="AYS87" s="78"/>
      <c r="AYT87" s="78"/>
      <c r="AYU87" s="78"/>
      <c r="AYV87" s="78"/>
      <c r="AYW87" s="78"/>
      <c r="AYX87" s="78"/>
      <c r="AYY87" s="78"/>
      <c r="AYZ87" s="78"/>
      <c r="AZA87" s="78"/>
      <c r="AZB87" s="78"/>
      <c r="AZC87" s="78"/>
      <c r="AZD87" s="78"/>
      <c r="AZE87" s="78"/>
      <c r="AZF87" s="78"/>
      <c r="AZG87" s="78"/>
      <c r="AZH87" s="78"/>
      <c r="AZI87" s="78"/>
      <c r="AZJ87" s="78"/>
      <c r="AZK87" s="78"/>
      <c r="AZL87" s="78"/>
      <c r="AZM87" s="78"/>
      <c r="AZN87" s="78"/>
      <c r="AZO87" s="78"/>
      <c r="AZP87" s="78"/>
      <c r="AZQ87" s="78"/>
      <c r="AZR87" s="78"/>
      <c r="AZS87" s="78"/>
      <c r="AZT87" s="78"/>
      <c r="AZU87" s="78"/>
      <c r="AZV87" s="78"/>
      <c r="AZW87" s="78"/>
      <c r="AZX87" s="78"/>
      <c r="AZY87" s="78"/>
      <c r="AZZ87" s="78"/>
      <c r="BAA87" s="78"/>
      <c r="BAB87" s="78"/>
      <c r="BAC87" s="78"/>
      <c r="BAD87" s="78"/>
      <c r="BAE87" s="78"/>
      <c r="BAF87" s="78"/>
      <c r="BAG87" s="78"/>
      <c r="BAH87" s="78"/>
      <c r="BAI87" s="78"/>
      <c r="BAJ87" s="78"/>
      <c r="BAK87" s="78"/>
      <c r="BAL87" s="78"/>
      <c r="BAM87" s="78"/>
      <c r="BAN87" s="78"/>
      <c r="BAO87" s="78"/>
      <c r="BAP87" s="78"/>
      <c r="BAQ87" s="78"/>
      <c r="BAR87" s="78"/>
      <c r="BAS87" s="78"/>
      <c r="BAT87" s="78"/>
      <c r="BAU87" s="78"/>
      <c r="BAV87" s="78"/>
      <c r="BAW87" s="78"/>
      <c r="BAX87" s="78"/>
      <c r="BAY87" s="78"/>
      <c r="BAZ87" s="78"/>
      <c r="BBA87" s="78"/>
      <c r="BBB87" s="78"/>
      <c r="BBC87" s="78"/>
      <c r="BBD87" s="78"/>
      <c r="BBE87" s="78"/>
      <c r="BBF87" s="78"/>
      <c r="BBG87" s="78"/>
      <c r="BBH87" s="78"/>
      <c r="BBI87" s="78"/>
      <c r="BBJ87" s="78"/>
      <c r="BBK87" s="78"/>
      <c r="BBL87" s="78"/>
      <c r="BBM87" s="78"/>
      <c r="BBN87" s="78"/>
      <c r="BBO87" s="78"/>
      <c r="BBP87" s="78"/>
      <c r="BBQ87" s="78"/>
      <c r="BBR87" s="78"/>
      <c r="BBS87" s="78"/>
      <c r="BBT87" s="78"/>
      <c r="BBU87" s="78"/>
      <c r="BBV87" s="78"/>
      <c r="BBW87" s="78"/>
      <c r="BBX87" s="78"/>
      <c r="BBY87" s="78"/>
      <c r="BBZ87" s="78"/>
      <c r="BCA87" s="78"/>
      <c r="BCB87" s="78"/>
      <c r="BCC87" s="78"/>
      <c r="BCD87" s="78"/>
      <c r="BCE87" s="78"/>
      <c r="BCF87" s="78"/>
      <c r="BCG87" s="78"/>
      <c r="BCH87" s="78"/>
      <c r="BCI87" s="78"/>
      <c r="BCJ87" s="78"/>
      <c r="BCK87" s="78"/>
      <c r="BCL87" s="78"/>
      <c r="BCM87" s="78"/>
      <c r="BCN87" s="78"/>
      <c r="BCO87" s="78"/>
      <c r="BCP87" s="78"/>
      <c r="BCQ87" s="78"/>
      <c r="BCR87" s="78"/>
      <c r="BCS87" s="78"/>
      <c r="BCT87" s="78"/>
      <c r="BCU87" s="78"/>
      <c r="BCV87" s="78"/>
      <c r="BCW87" s="78"/>
      <c r="BCX87" s="78"/>
      <c r="BCY87" s="78"/>
      <c r="BCZ87" s="78"/>
      <c r="BDA87" s="78"/>
      <c r="BDB87" s="78"/>
      <c r="BDC87" s="78"/>
      <c r="BDD87" s="78"/>
      <c r="BDE87" s="78"/>
      <c r="BDF87" s="78"/>
      <c r="BDG87" s="78"/>
      <c r="BDH87" s="78"/>
      <c r="BDI87" s="78"/>
      <c r="BDJ87" s="78"/>
      <c r="BDK87" s="78"/>
      <c r="BDL87" s="78"/>
      <c r="BDM87" s="78"/>
      <c r="BDN87" s="78"/>
      <c r="BDO87" s="78"/>
      <c r="BDP87" s="78"/>
      <c r="BDQ87" s="78"/>
      <c r="BDR87" s="78"/>
      <c r="BDS87" s="78"/>
      <c r="BDT87" s="78"/>
      <c r="BDU87" s="78"/>
      <c r="BDV87" s="78"/>
      <c r="BDW87" s="78"/>
      <c r="BDX87" s="78"/>
      <c r="BDY87" s="78"/>
      <c r="BDZ87" s="78"/>
      <c r="BEA87" s="78"/>
      <c r="BEB87" s="78"/>
      <c r="BEC87" s="78"/>
      <c r="BED87" s="78"/>
      <c r="BEE87" s="78"/>
      <c r="BEF87" s="78"/>
      <c r="BEG87" s="78"/>
      <c r="BEH87" s="78"/>
      <c r="BEI87" s="78"/>
      <c r="BEJ87" s="78"/>
      <c r="BEK87" s="78"/>
      <c r="BEL87" s="78"/>
      <c r="BEM87" s="78"/>
      <c r="BEN87" s="78"/>
      <c r="BEO87" s="78"/>
      <c r="BEP87" s="78"/>
      <c r="BEQ87" s="78"/>
      <c r="BER87" s="78"/>
      <c r="BES87" s="78"/>
      <c r="BET87" s="78"/>
      <c r="BEU87" s="78"/>
      <c r="BEV87" s="78"/>
      <c r="BEW87" s="78"/>
      <c r="BEX87" s="78"/>
      <c r="BEY87" s="78"/>
      <c r="BEZ87" s="78"/>
      <c r="BFA87" s="78"/>
      <c r="BFB87" s="78"/>
      <c r="BFC87" s="78"/>
      <c r="BFD87" s="78"/>
      <c r="BFE87" s="78"/>
      <c r="BFF87" s="78"/>
      <c r="BFG87" s="78"/>
      <c r="BFH87" s="78"/>
      <c r="BFI87" s="78"/>
      <c r="BFJ87" s="78"/>
      <c r="BFK87" s="78"/>
      <c r="BFL87" s="78"/>
      <c r="BFM87" s="78"/>
      <c r="BFN87" s="78"/>
      <c r="BFO87" s="78"/>
      <c r="BFP87" s="78"/>
      <c r="BFQ87" s="78"/>
      <c r="BFR87" s="78"/>
      <c r="BFS87" s="78"/>
      <c r="BFT87" s="78"/>
      <c r="BFU87" s="78"/>
      <c r="BFV87" s="78"/>
      <c r="BFW87" s="78"/>
      <c r="BFX87" s="78"/>
      <c r="BFY87" s="78"/>
      <c r="BFZ87" s="78"/>
      <c r="BGA87" s="78"/>
      <c r="BGB87" s="78"/>
      <c r="BGC87" s="78"/>
      <c r="BGD87" s="78"/>
      <c r="BGE87" s="78"/>
      <c r="BGF87" s="78"/>
      <c r="BGG87" s="78"/>
      <c r="BGH87" s="78"/>
      <c r="BGI87" s="78"/>
      <c r="BGJ87" s="78"/>
      <c r="BGK87" s="78"/>
      <c r="BGL87" s="78"/>
      <c r="BGM87" s="78"/>
      <c r="BGN87" s="78"/>
      <c r="BGO87" s="78"/>
      <c r="BGP87" s="78"/>
      <c r="BGQ87" s="78"/>
      <c r="BGR87" s="78"/>
      <c r="BGS87" s="78"/>
      <c r="BGT87" s="78"/>
      <c r="BGU87" s="78"/>
      <c r="BGV87" s="78"/>
      <c r="BGW87" s="78"/>
      <c r="BGX87" s="78"/>
      <c r="BGY87" s="78"/>
      <c r="BGZ87" s="78"/>
      <c r="BHA87" s="78"/>
      <c r="BHB87" s="78"/>
      <c r="BHC87" s="78"/>
      <c r="BHD87" s="78"/>
      <c r="BHE87" s="78"/>
      <c r="BHF87" s="78"/>
      <c r="BHG87" s="78"/>
      <c r="BHH87" s="78"/>
      <c r="BHI87" s="78"/>
      <c r="BHJ87" s="78"/>
      <c r="BHK87" s="78"/>
      <c r="BHL87" s="78"/>
      <c r="BHM87" s="78"/>
      <c r="BHN87" s="78"/>
      <c r="BHO87" s="78"/>
      <c r="BHP87" s="78"/>
      <c r="BHQ87" s="78"/>
      <c r="BHR87" s="78"/>
      <c r="BHS87" s="78"/>
      <c r="BHT87" s="78"/>
      <c r="BHU87" s="78"/>
      <c r="BHV87" s="78"/>
      <c r="BHW87" s="78"/>
      <c r="BHX87" s="78"/>
      <c r="BHY87" s="78"/>
      <c r="BHZ87" s="78"/>
      <c r="BIA87" s="78"/>
      <c r="BIB87" s="78"/>
      <c r="BIC87" s="78"/>
      <c r="BID87" s="78"/>
      <c r="BIE87" s="78"/>
      <c r="BIF87" s="78"/>
      <c r="BIG87" s="78"/>
      <c r="BIH87" s="78"/>
      <c r="BII87" s="78"/>
      <c r="BIJ87" s="78"/>
      <c r="BIK87" s="78"/>
      <c r="BIL87" s="78"/>
      <c r="BIM87" s="78"/>
      <c r="BIN87" s="78"/>
      <c r="BIO87" s="78"/>
      <c r="BIP87" s="78"/>
      <c r="BIQ87" s="78"/>
      <c r="BIR87" s="78"/>
      <c r="BIS87" s="78"/>
      <c r="BIT87" s="78"/>
      <c r="BIU87" s="78"/>
      <c r="BIV87" s="78"/>
      <c r="BIW87" s="78"/>
      <c r="BIX87" s="78"/>
      <c r="BIY87" s="78"/>
      <c r="BIZ87" s="78"/>
      <c r="BJA87" s="78"/>
      <c r="BJB87" s="78"/>
      <c r="BJC87" s="78"/>
      <c r="BJD87" s="78"/>
      <c r="BJE87" s="78"/>
      <c r="BJF87" s="78"/>
      <c r="BJG87" s="78"/>
      <c r="BJH87" s="78"/>
      <c r="BJI87" s="78"/>
      <c r="BJJ87" s="78"/>
      <c r="BJK87" s="78"/>
      <c r="BJL87" s="78"/>
      <c r="BJM87" s="78"/>
      <c r="BJN87" s="78"/>
      <c r="BJO87" s="78"/>
      <c r="BJP87" s="78"/>
      <c r="BJQ87" s="78"/>
      <c r="BJR87" s="78"/>
      <c r="BJS87" s="78"/>
      <c r="BJT87" s="78"/>
      <c r="BJU87" s="78"/>
      <c r="BJV87" s="78"/>
      <c r="BJW87" s="78"/>
      <c r="BJX87" s="78"/>
      <c r="BJY87" s="78"/>
      <c r="BJZ87" s="78"/>
      <c r="BKA87" s="78"/>
      <c r="BKB87" s="78"/>
      <c r="BKC87" s="78"/>
      <c r="BKD87" s="78"/>
      <c r="BKE87" s="78"/>
      <c r="BKF87" s="78"/>
      <c r="BKG87" s="78"/>
      <c r="BKH87" s="78"/>
      <c r="BKI87" s="78"/>
      <c r="BKJ87" s="78"/>
      <c r="BKK87" s="78"/>
      <c r="BKL87" s="78"/>
      <c r="BKM87" s="78"/>
      <c r="BKN87" s="78"/>
      <c r="BKO87" s="78"/>
      <c r="BKP87" s="78"/>
      <c r="BKQ87" s="78"/>
      <c r="BKR87" s="78"/>
      <c r="BKS87" s="78"/>
      <c r="BKT87" s="78"/>
      <c r="BKU87" s="78"/>
      <c r="BKV87" s="78"/>
      <c r="BKW87" s="78"/>
      <c r="BKX87" s="78"/>
      <c r="BKY87" s="78"/>
      <c r="BKZ87" s="78"/>
      <c r="BLA87" s="78"/>
      <c r="BLB87" s="78"/>
      <c r="BLC87" s="78"/>
      <c r="BLD87" s="78"/>
      <c r="BLE87" s="78"/>
      <c r="BLF87" s="78"/>
      <c r="BLG87" s="78"/>
      <c r="BLH87" s="78"/>
      <c r="BLI87" s="78"/>
      <c r="BLJ87" s="78"/>
      <c r="BLK87" s="78"/>
      <c r="BLL87" s="78"/>
      <c r="BLM87" s="78"/>
      <c r="BLN87" s="78"/>
      <c r="BLO87" s="78"/>
      <c r="BLP87" s="78"/>
      <c r="BLQ87" s="78"/>
      <c r="BLR87" s="78"/>
      <c r="BLS87" s="78"/>
      <c r="BLT87" s="78"/>
      <c r="BLU87" s="78"/>
      <c r="BLV87" s="78"/>
      <c r="BLW87" s="78"/>
      <c r="BLX87" s="78"/>
      <c r="BLY87" s="78"/>
      <c r="BLZ87" s="78"/>
      <c r="BMA87" s="78"/>
      <c r="BMB87" s="78"/>
      <c r="BMC87" s="78"/>
      <c r="BMD87" s="78"/>
      <c r="BME87" s="78"/>
      <c r="BMF87" s="78"/>
      <c r="BMG87" s="78"/>
      <c r="BMH87" s="78"/>
      <c r="BMI87" s="78"/>
      <c r="BMJ87" s="78"/>
      <c r="BMK87" s="78"/>
      <c r="BML87" s="78"/>
      <c r="BMM87" s="78"/>
      <c r="BMN87" s="78"/>
      <c r="BMO87" s="78"/>
      <c r="BMP87" s="78"/>
      <c r="BMQ87" s="78"/>
      <c r="BMR87" s="78"/>
      <c r="BMS87" s="78"/>
      <c r="BMT87" s="78"/>
      <c r="BMU87" s="78"/>
      <c r="BMV87" s="78"/>
      <c r="BMW87" s="78"/>
      <c r="BMX87" s="78"/>
      <c r="BMY87" s="78"/>
      <c r="BMZ87" s="78"/>
      <c r="BNA87" s="78"/>
      <c r="BNB87" s="78"/>
      <c r="BNC87" s="78"/>
      <c r="BND87" s="78"/>
      <c r="BNE87" s="78"/>
      <c r="BNF87" s="78"/>
      <c r="BNG87" s="78"/>
      <c r="BNH87" s="78"/>
      <c r="BNI87" s="78"/>
      <c r="BNJ87" s="78"/>
      <c r="BNK87" s="78"/>
      <c r="BNL87" s="78"/>
      <c r="BNM87" s="78"/>
      <c r="BNN87" s="78"/>
      <c r="BNO87" s="78"/>
      <c r="BNP87" s="78"/>
      <c r="BNQ87" s="78"/>
      <c r="BNR87" s="78"/>
      <c r="BNS87" s="78"/>
      <c r="BNT87" s="78"/>
      <c r="BNU87" s="78"/>
      <c r="BNV87" s="78"/>
      <c r="BNW87" s="78"/>
      <c r="BNX87" s="78"/>
      <c r="BNY87" s="78"/>
      <c r="BNZ87" s="78"/>
      <c r="BOA87" s="78"/>
      <c r="BOB87" s="78"/>
      <c r="BOC87" s="78"/>
      <c r="BOD87" s="78"/>
      <c r="BOE87" s="78"/>
      <c r="BOF87" s="78"/>
      <c r="BOG87" s="78"/>
      <c r="BOH87" s="78"/>
      <c r="BOI87" s="78"/>
      <c r="BOJ87" s="78"/>
      <c r="BOK87" s="78"/>
      <c r="BOL87" s="78"/>
      <c r="BOM87" s="78"/>
      <c r="BON87" s="78"/>
      <c r="BOO87" s="78"/>
      <c r="BOP87" s="78"/>
      <c r="BOQ87" s="78"/>
      <c r="BOR87" s="78"/>
      <c r="BOS87" s="78"/>
      <c r="BOT87" s="78"/>
      <c r="BOU87" s="78"/>
      <c r="BOV87" s="78"/>
      <c r="BOW87" s="78"/>
      <c r="BOX87" s="78"/>
      <c r="BOY87" s="78"/>
      <c r="BOZ87" s="78"/>
      <c r="BPA87" s="78"/>
      <c r="BPB87" s="78"/>
      <c r="BPC87" s="78"/>
      <c r="BPD87" s="78"/>
      <c r="BPE87" s="78"/>
      <c r="BPF87" s="78"/>
      <c r="BPG87" s="78"/>
      <c r="BPH87" s="78"/>
      <c r="BPI87" s="78"/>
      <c r="BPJ87" s="78"/>
      <c r="BPK87" s="78"/>
      <c r="BPL87" s="78"/>
      <c r="BPM87" s="78"/>
      <c r="BPN87" s="78"/>
      <c r="BPO87" s="78"/>
      <c r="BPP87" s="78"/>
      <c r="BPQ87" s="78"/>
      <c r="BPR87" s="78"/>
      <c r="BPS87" s="78"/>
      <c r="BPT87" s="78"/>
      <c r="BPU87" s="78"/>
      <c r="BPV87" s="78"/>
      <c r="BPW87" s="78"/>
      <c r="BPX87" s="78"/>
      <c r="BPY87" s="78"/>
      <c r="BPZ87" s="78"/>
      <c r="BQA87" s="78"/>
      <c r="BQB87" s="78"/>
      <c r="BQC87" s="78"/>
      <c r="BQD87" s="78"/>
      <c r="BQE87" s="78"/>
      <c r="BQF87" s="78"/>
      <c r="BQG87" s="78"/>
      <c r="BQH87" s="78"/>
      <c r="BQI87" s="78"/>
      <c r="BQJ87" s="78"/>
      <c r="BQK87" s="78"/>
      <c r="BQL87" s="78"/>
      <c r="BQM87" s="78"/>
      <c r="BQN87" s="78"/>
      <c r="BQO87" s="78"/>
      <c r="BQP87" s="78"/>
      <c r="BQQ87" s="78"/>
      <c r="BQR87" s="78"/>
      <c r="BQS87" s="78"/>
      <c r="BQT87" s="78"/>
      <c r="BQU87" s="78"/>
      <c r="BQV87" s="78"/>
      <c r="BQW87" s="78"/>
      <c r="BQX87" s="78"/>
      <c r="BQY87" s="78"/>
      <c r="BQZ87" s="78"/>
      <c r="BRA87" s="78"/>
      <c r="BRB87" s="78"/>
      <c r="BRC87" s="78"/>
      <c r="BRD87" s="78"/>
      <c r="BRE87" s="78"/>
      <c r="BRF87" s="78"/>
      <c r="BRG87" s="78"/>
      <c r="BRH87" s="78"/>
      <c r="BRI87" s="78"/>
      <c r="BRJ87" s="78"/>
      <c r="BRK87" s="78"/>
      <c r="BRL87" s="78"/>
      <c r="BRM87" s="78"/>
      <c r="BRN87" s="78"/>
      <c r="BRO87" s="78"/>
      <c r="BRP87" s="78"/>
      <c r="BRQ87" s="78"/>
      <c r="BRR87" s="78"/>
      <c r="BRS87" s="78"/>
      <c r="BRT87" s="78"/>
      <c r="BRU87" s="78"/>
      <c r="BRV87" s="78"/>
      <c r="BRW87" s="78"/>
      <c r="BRX87" s="78"/>
      <c r="BRY87" s="78"/>
      <c r="BRZ87" s="78"/>
      <c r="BSA87" s="78"/>
      <c r="BSB87" s="78"/>
      <c r="BSC87" s="78"/>
      <c r="BSD87" s="78"/>
      <c r="BSE87" s="78"/>
      <c r="BSF87" s="78"/>
      <c r="BSG87" s="78"/>
      <c r="BSH87" s="78"/>
      <c r="BSI87" s="78"/>
      <c r="BSJ87" s="78"/>
      <c r="BSK87" s="78"/>
      <c r="BSL87" s="78"/>
      <c r="BSM87" s="78"/>
      <c r="BSN87" s="78"/>
      <c r="BSO87" s="78"/>
      <c r="BSP87" s="78"/>
      <c r="BSQ87" s="78"/>
      <c r="BSR87" s="78"/>
      <c r="BSS87" s="78"/>
      <c r="BST87" s="78"/>
      <c r="BSU87" s="78"/>
      <c r="BSV87" s="78"/>
      <c r="BSW87" s="78"/>
      <c r="BSX87" s="78"/>
      <c r="BSY87" s="78"/>
      <c r="BSZ87" s="78"/>
      <c r="BTA87" s="78"/>
      <c r="BTB87" s="78"/>
      <c r="BTC87" s="78"/>
      <c r="BTD87" s="78"/>
      <c r="BTE87" s="78"/>
      <c r="BTF87" s="78"/>
      <c r="BTG87" s="78"/>
      <c r="BTH87" s="78"/>
      <c r="BTI87" s="78"/>
      <c r="BTJ87" s="78"/>
      <c r="BTK87" s="78"/>
      <c r="BTL87" s="78"/>
      <c r="BTM87" s="78"/>
      <c r="BTN87" s="78"/>
      <c r="BTO87" s="78"/>
      <c r="BTP87" s="78"/>
      <c r="BTQ87" s="78"/>
      <c r="BTR87" s="78"/>
      <c r="BTS87" s="78"/>
      <c r="BTT87" s="78"/>
      <c r="BTU87" s="78"/>
      <c r="BTV87" s="78"/>
      <c r="BTW87" s="78"/>
      <c r="BTX87" s="78"/>
      <c r="BTY87" s="78"/>
      <c r="BTZ87" s="78"/>
      <c r="BUA87" s="78"/>
      <c r="BUB87" s="78"/>
      <c r="BUC87" s="78"/>
      <c r="BUD87" s="78"/>
      <c r="BUE87" s="78"/>
      <c r="BUF87" s="78"/>
      <c r="BUG87" s="78"/>
      <c r="BUH87" s="78"/>
      <c r="BUI87" s="78"/>
      <c r="BUJ87" s="78"/>
      <c r="BUK87" s="78"/>
      <c r="BUL87" s="78"/>
      <c r="BUM87" s="78"/>
      <c r="BUN87" s="78"/>
      <c r="BUO87" s="78"/>
      <c r="BUP87" s="78"/>
      <c r="BUQ87" s="78"/>
      <c r="BUR87" s="78"/>
      <c r="BUS87" s="78"/>
      <c r="BUT87" s="78"/>
      <c r="BUU87" s="78"/>
      <c r="BUV87" s="78"/>
      <c r="BUW87" s="78"/>
      <c r="BUX87" s="78"/>
      <c r="BUY87" s="78"/>
      <c r="BUZ87" s="78"/>
      <c r="BVA87" s="78"/>
      <c r="BVB87" s="78"/>
      <c r="BVC87" s="78"/>
      <c r="BVD87" s="78"/>
      <c r="BVE87" s="78"/>
      <c r="BVF87" s="78"/>
      <c r="BVG87" s="78"/>
      <c r="BVH87" s="78"/>
      <c r="BVI87" s="78"/>
      <c r="BVJ87" s="78"/>
      <c r="BVK87" s="78"/>
      <c r="BVL87" s="78"/>
      <c r="BVM87" s="78"/>
      <c r="BVN87" s="78"/>
      <c r="BVO87" s="78"/>
      <c r="BVP87" s="78"/>
      <c r="BVQ87" s="78"/>
      <c r="BVR87" s="78"/>
      <c r="BVS87" s="78"/>
      <c r="BVT87" s="78"/>
      <c r="BVU87" s="78"/>
      <c r="BVV87" s="78"/>
      <c r="BVW87" s="78"/>
      <c r="BVX87" s="78"/>
      <c r="BVY87" s="78"/>
      <c r="BVZ87" s="78"/>
      <c r="BWA87" s="78"/>
      <c r="BWB87" s="78"/>
      <c r="BWC87" s="78"/>
      <c r="BWD87" s="78"/>
      <c r="BWE87" s="78"/>
      <c r="BWF87" s="78"/>
      <c r="BWG87" s="78"/>
      <c r="BWH87" s="78"/>
      <c r="BWI87" s="78"/>
      <c r="BWJ87" s="78"/>
      <c r="BWK87" s="78"/>
      <c r="BWL87" s="78"/>
      <c r="BWM87" s="78"/>
      <c r="BWN87" s="78"/>
      <c r="BWO87" s="78"/>
      <c r="BWP87" s="78"/>
      <c r="BWQ87" s="78"/>
      <c r="BWR87" s="78"/>
      <c r="BWS87" s="78"/>
      <c r="BWT87" s="78"/>
      <c r="BWU87" s="78"/>
      <c r="BWV87" s="78"/>
      <c r="BWW87" s="78"/>
      <c r="BWX87" s="78"/>
      <c r="BWY87" s="78"/>
      <c r="BWZ87" s="78"/>
      <c r="BXA87" s="78"/>
      <c r="BXB87" s="78"/>
      <c r="BXC87" s="78"/>
      <c r="BXD87" s="78"/>
      <c r="BXE87" s="78"/>
      <c r="BXF87" s="78"/>
      <c r="BXG87" s="78"/>
      <c r="BXH87" s="78"/>
      <c r="BXI87" s="78"/>
      <c r="BXJ87" s="78"/>
      <c r="BXK87" s="78"/>
      <c r="BXL87" s="78"/>
      <c r="BXM87" s="78"/>
      <c r="BXN87" s="78"/>
      <c r="BXO87" s="78"/>
      <c r="BXP87" s="78"/>
      <c r="BXQ87" s="78"/>
      <c r="BXR87" s="78"/>
      <c r="BXS87" s="78"/>
      <c r="BXT87" s="78"/>
      <c r="BXU87" s="78"/>
      <c r="BXV87" s="78"/>
      <c r="BXW87" s="78"/>
      <c r="BXX87" s="78"/>
      <c r="BXY87" s="78"/>
      <c r="BXZ87" s="78"/>
      <c r="BYA87" s="78"/>
      <c r="BYB87" s="78"/>
      <c r="BYC87" s="78"/>
      <c r="BYD87" s="78"/>
      <c r="BYE87" s="78"/>
      <c r="BYF87" s="78"/>
      <c r="BYG87" s="78"/>
      <c r="BYH87" s="78"/>
      <c r="BYI87" s="78"/>
      <c r="BYJ87" s="78"/>
      <c r="BYK87" s="78"/>
      <c r="BYL87" s="78"/>
      <c r="BYM87" s="78"/>
      <c r="BYN87" s="78"/>
      <c r="BYO87" s="78"/>
      <c r="BYP87" s="78"/>
      <c r="BYQ87" s="78"/>
      <c r="BYR87" s="78"/>
      <c r="BYS87" s="78"/>
      <c r="BYT87" s="78"/>
      <c r="BYU87" s="78"/>
      <c r="BYV87" s="78"/>
      <c r="BYW87" s="78"/>
      <c r="BYX87" s="78"/>
      <c r="BYY87" s="78"/>
      <c r="BYZ87" s="78"/>
      <c r="BZA87" s="78"/>
      <c r="BZB87" s="78"/>
      <c r="BZC87" s="78"/>
      <c r="BZD87" s="78"/>
      <c r="BZE87" s="78"/>
      <c r="BZF87" s="78"/>
      <c r="BZG87" s="78"/>
      <c r="BZH87" s="78"/>
      <c r="BZI87" s="78"/>
      <c r="BZJ87" s="78"/>
      <c r="BZK87" s="78"/>
      <c r="BZL87" s="78"/>
      <c r="BZM87" s="78"/>
      <c r="BZN87" s="78"/>
      <c r="BZO87" s="78"/>
      <c r="BZP87" s="78"/>
      <c r="BZQ87" s="78"/>
      <c r="BZR87" s="78"/>
      <c r="BZS87" s="78"/>
      <c r="BZT87" s="78"/>
      <c r="BZU87" s="78"/>
      <c r="BZV87" s="78"/>
      <c r="BZW87" s="78"/>
      <c r="BZX87" s="78"/>
      <c r="BZY87" s="78"/>
      <c r="BZZ87" s="78"/>
      <c r="CAA87" s="78"/>
      <c r="CAB87" s="78"/>
      <c r="CAC87" s="78"/>
      <c r="CAD87" s="78"/>
      <c r="CAE87" s="78"/>
      <c r="CAF87" s="78"/>
      <c r="CAG87" s="78"/>
      <c r="CAH87" s="78"/>
      <c r="CAI87" s="78"/>
      <c r="CAJ87" s="78"/>
      <c r="CAK87" s="78"/>
      <c r="CAL87" s="78"/>
      <c r="CAM87" s="78"/>
      <c r="CAN87" s="78"/>
      <c r="CAO87" s="78"/>
      <c r="CAP87" s="78"/>
      <c r="CAQ87" s="78"/>
      <c r="CAR87" s="78"/>
      <c r="CAS87" s="78"/>
      <c r="CAT87" s="78"/>
      <c r="CAU87" s="78"/>
      <c r="CAV87" s="78"/>
      <c r="CAW87" s="78"/>
      <c r="CAX87" s="78"/>
      <c r="CAY87" s="78"/>
      <c r="CAZ87" s="78"/>
      <c r="CBA87" s="78"/>
      <c r="CBB87" s="78"/>
      <c r="CBC87" s="78"/>
      <c r="CBD87" s="78"/>
      <c r="CBE87" s="78"/>
      <c r="CBF87" s="78"/>
      <c r="CBG87" s="78"/>
      <c r="CBH87" s="78"/>
      <c r="CBI87" s="78"/>
      <c r="CBJ87" s="78"/>
      <c r="CBK87" s="78"/>
      <c r="CBL87" s="78"/>
      <c r="CBM87" s="78"/>
      <c r="CBN87" s="78"/>
      <c r="CBO87" s="78"/>
      <c r="CBP87" s="78"/>
      <c r="CBQ87" s="78"/>
      <c r="CBR87" s="78"/>
      <c r="CBS87" s="78"/>
      <c r="CBT87" s="78"/>
      <c r="CBU87" s="78"/>
      <c r="CBV87" s="78"/>
      <c r="CBW87" s="78"/>
      <c r="CBX87" s="78"/>
      <c r="CBY87" s="78"/>
      <c r="CBZ87" s="78"/>
      <c r="CCA87" s="78"/>
      <c r="CCB87" s="78"/>
      <c r="CCC87" s="78"/>
      <c r="CCD87" s="78"/>
      <c r="CCE87" s="78"/>
      <c r="CCF87" s="78"/>
      <c r="CCG87" s="78"/>
      <c r="CCH87" s="78"/>
      <c r="CCI87" s="78"/>
      <c r="CCJ87" s="78"/>
      <c r="CCK87" s="78"/>
      <c r="CCL87" s="78"/>
      <c r="CCM87" s="78"/>
      <c r="CCN87" s="78"/>
      <c r="CCO87" s="78"/>
      <c r="CCP87" s="78"/>
      <c r="CCQ87" s="78"/>
      <c r="CCR87" s="78"/>
      <c r="CCS87" s="78"/>
      <c r="CCT87" s="78"/>
      <c r="CCU87" s="78"/>
      <c r="CCV87" s="78"/>
      <c r="CCW87" s="78"/>
      <c r="CCX87" s="78"/>
      <c r="CCY87" s="78"/>
      <c r="CCZ87" s="78"/>
      <c r="CDA87" s="78"/>
      <c r="CDB87" s="78"/>
      <c r="CDC87" s="78"/>
      <c r="CDD87" s="78"/>
      <c r="CDE87" s="78"/>
      <c r="CDF87" s="78"/>
      <c r="CDG87" s="78"/>
      <c r="CDH87" s="78"/>
      <c r="CDI87" s="78"/>
      <c r="CDJ87" s="78"/>
      <c r="CDK87" s="78"/>
      <c r="CDL87" s="78"/>
      <c r="CDM87" s="78"/>
      <c r="CDN87" s="78"/>
      <c r="CDO87" s="78"/>
      <c r="CDP87" s="78"/>
      <c r="CDQ87" s="78"/>
      <c r="CDR87" s="78"/>
      <c r="CDS87" s="78"/>
      <c r="CDT87" s="78"/>
      <c r="CDU87" s="78"/>
      <c r="CDV87" s="78"/>
      <c r="CDW87" s="78"/>
      <c r="CDX87" s="78"/>
      <c r="CDY87" s="78"/>
      <c r="CDZ87" s="78"/>
      <c r="CEA87" s="78"/>
      <c r="CEB87" s="78"/>
      <c r="CEC87" s="78"/>
      <c r="CED87" s="78"/>
      <c r="CEE87" s="78"/>
      <c r="CEF87" s="78"/>
      <c r="CEG87" s="78"/>
      <c r="CEH87" s="78"/>
      <c r="CEI87" s="78"/>
      <c r="CEJ87" s="78"/>
      <c r="CEK87" s="78"/>
      <c r="CEL87" s="78"/>
      <c r="CEM87" s="78"/>
      <c r="CEN87" s="78"/>
      <c r="CEO87" s="78"/>
      <c r="CEP87" s="78"/>
      <c r="CEQ87" s="78"/>
      <c r="CER87" s="78"/>
      <c r="CES87" s="78"/>
      <c r="CET87" s="78"/>
      <c r="CEU87" s="78"/>
      <c r="CEV87" s="78"/>
      <c r="CEW87" s="78"/>
      <c r="CEX87" s="78"/>
      <c r="CEY87" s="78"/>
      <c r="CEZ87" s="78"/>
      <c r="CFA87" s="78"/>
      <c r="CFB87" s="78"/>
      <c r="CFC87" s="78"/>
      <c r="CFD87" s="78"/>
      <c r="CFE87" s="78"/>
      <c r="CFF87" s="78"/>
      <c r="CFG87" s="78"/>
      <c r="CFH87" s="78"/>
      <c r="CFI87" s="78"/>
      <c r="CFJ87" s="78"/>
      <c r="CFK87" s="78"/>
      <c r="CFL87" s="78"/>
      <c r="CFM87" s="78"/>
      <c r="CFN87" s="78"/>
      <c r="CFO87" s="78"/>
      <c r="CFP87" s="78"/>
      <c r="CFQ87" s="78"/>
      <c r="CFR87" s="78"/>
      <c r="CFS87" s="78"/>
      <c r="CFT87" s="78"/>
      <c r="CFU87" s="78"/>
      <c r="CFV87" s="78"/>
      <c r="CFW87" s="78"/>
      <c r="CFX87" s="78"/>
      <c r="CFY87" s="78"/>
      <c r="CFZ87" s="78"/>
      <c r="CGA87" s="78"/>
      <c r="CGB87" s="78"/>
      <c r="CGC87" s="78"/>
      <c r="CGD87" s="78"/>
      <c r="CGE87" s="78"/>
      <c r="CGF87" s="78"/>
      <c r="CGG87" s="78"/>
      <c r="CGH87" s="78"/>
      <c r="CGI87" s="78"/>
      <c r="CGJ87" s="78"/>
      <c r="CGK87" s="78"/>
      <c r="CGL87" s="78"/>
      <c r="CGM87" s="78"/>
      <c r="CGN87" s="78"/>
      <c r="CGO87" s="78"/>
      <c r="CGP87" s="78"/>
      <c r="CGQ87" s="78"/>
      <c r="CGR87" s="78"/>
      <c r="CGS87" s="78"/>
      <c r="CGT87" s="78"/>
      <c r="CGU87" s="78"/>
      <c r="CGV87" s="78"/>
      <c r="CGW87" s="78"/>
      <c r="CGX87" s="78"/>
      <c r="CGY87" s="78"/>
      <c r="CGZ87" s="78"/>
      <c r="CHA87" s="78"/>
      <c r="CHB87" s="78"/>
      <c r="CHC87" s="78"/>
      <c r="CHD87" s="78"/>
      <c r="CHE87" s="78"/>
      <c r="CHF87" s="78"/>
      <c r="CHG87" s="78"/>
      <c r="CHH87" s="78"/>
      <c r="CHI87" s="78"/>
      <c r="CHJ87" s="78"/>
      <c r="CHK87" s="78"/>
      <c r="CHL87" s="78"/>
      <c r="CHM87" s="78"/>
      <c r="CHN87" s="78"/>
      <c r="CHO87" s="78"/>
      <c r="CHP87" s="78"/>
      <c r="CHQ87" s="78"/>
      <c r="CHR87" s="78"/>
      <c r="CHS87" s="78"/>
      <c r="CHT87" s="78"/>
      <c r="CHU87" s="78"/>
      <c r="CHV87" s="78"/>
      <c r="CHW87" s="78"/>
      <c r="CHX87" s="78"/>
      <c r="CHY87" s="78"/>
      <c r="CHZ87" s="78"/>
      <c r="CIA87" s="78"/>
      <c r="CIB87" s="78"/>
      <c r="CIC87" s="78"/>
      <c r="CID87" s="78"/>
      <c r="CIE87" s="78"/>
      <c r="CIF87" s="78"/>
      <c r="CIG87" s="78"/>
      <c r="CIH87" s="78"/>
      <c r="CII87" s="78"/>
      <c r="CIJ87" s="78"/>
      <c r="CIK87" s="78"/>
      <c r="CIL87" s="78"/>
      <c r="CIM87" s="78"/>
      <c r="CIN87" s="78"/>
      <c r="CIO87" s="78"/>
      <c r="CIP87" s="78"/>
      <c r="CIQ87" s="78"/>
      <c r="CIR87" s="78"/>
      <c r="CIS87" s="78"/>
      <c r="CIT87" s="78"/>
      <c r="CIU87" s="78"/>
      <c r="CIV87" s="78"/>
      <c r="CIW87" s="78"/>
      <c r="CIX87" s="78"/>
      <c r="CIY87" s="78"/>
      <c r="CIZ87" s="78"/>
      <c r="CJA87" s="78"/>
      <c r="CJB87" s="78"/>
      <c r="CJC87" s="78"/>
      <c r="CJD87" s="78"/>
      <c r="CJE87" s="78"/>
      <c r="CJF87" s="78"/>
      <c r="CJG87" s="78"/>
      <c r="CJH87" s="78"/>
      <c r="CJI87" s="78"/>
      <c r="CJJ87" s="78"/>
      <c r="CJK87" s="78"/>
      <c r="CJL87" s="78"/>
      <c r="CJM87" s="78"/>
      <c r="CJN87" s="78"/>
      <c r="CJO87" s="78"/>
      <c r="CJP87" s="78"/>
      <c r="CJQ87" s="78"/>
      <c r="CJR87" s="78"/>
      <c r="CJS87" s="78"/>
      <c r="CJT87" s="78"/>
      <c r="CJU87" s="78"/>
      <c r="CJV87" s="78"/>
      <c r="CJW87" s="78"/>
      <c r="CJX87" s="78"/>
      <c r="CJY87" s="78"/>
      <c r="CJZ87" s="78"/>
      <c r="CKA87" s="78"/>
      <c r="CKB87" s="78"/>
      <c r="CKC87" s="78"/>
      <c r="CKD87" s="78"/>
      <c r="CKE87" s="78"/>
      <c r="CKF87" s="78"/>
      <c r="CKG87" s="78"/>
      <c r="CKH87" s="78"/>
      <c r="CKI87" s="78"/>
      <c r="CKJ87" s="78"/>
      <c r="CKK87" s="78"/>
      <c r="CKL87" s="78"/>
      <c r="CKM87" s="78"/>
      <c r="CKN87" s="78"/>
      <c r="CKO87" s="78"/>
      <c r="CKP87" s="78"/>
      <c r="CKQ87" s="78"/>
      <c r="CKR87" s="78"/>
      <c r="CKS87" s="78"/>
      <c r="CKT87" s="78"/>
      <c r="CKU87" s="78"/>
      <c r="CKV87" s="78"/>
      <c r="CKW87" s="78"/>
      <c r="CKX87" s="78"/>
      <c r="CKY87" s="78"/>
      <c r="CKZ87" s="78"/>
      <c r="CLA87" s="78"/>
      <c r="CLB87" s="78"/>
      <c r="CLC87" s="78"/>
      <c r="CLD87" s="78"/>
      <c r="CLE87" s="78"/>
      <c r="CLF87" s="78"/>
      <c r="CLG87" s="78"/>
      <c r="CLH87" s="78"/>
      <c r="CLI87" s="78"/>
      <c r="CLJ87" s="78"/>
      <c r="CLK87" s="78"/>
      <c r="CLL87" s="78"/>
      <c r="CLM87" s="78"/>
      <c r="CLN87" s="78"/>
      <c r="CLO87" s="78"/>
      <c r="CLP87" s="78"/>
      <c r="CLQ87" s="78"/>
      <c r="CLR87" s="78"/>
      <c r="CLS87" s="78"/>
      <c r="CLT87" s="78"/>
      <c r="CLU87" s="78"/>
      <c r="CLV87" s="78"/>
      <c r="CLW87" s="78"/>
      <c r="CLX87" s="78"/>
      <c r="CLY87" s="78"/>
      <c r="CLZ87" s="78"/>
      <c r="CMA87" s="78"/>
      <c r="CMB87" s="78"/>
      <c r="CMC87" s="78"/>
      <c r="CMD87" s="78"/>
      <c r="CME87" s="78"/>
      <c r="CMF87" s="78"/>
      <c r="CMG87" s="78"/>
      <c r="CMH87" s="78"/>
      <c r="CMI87" s="78"/>
      <c r="CMJ87" s="78"/>
      <c r="CMK87" s="78"/>
      <c r="CML87" s="78"/>
      <c r="CMM87" s="78"/>
      <c r="CMN87" s="78"/>
      <c r="CMO87" s="78"/>
      <c r="CMP87" s="78"/>
      <c r="CMQ87" s="78"/>
      <c r="CMR87" s="78"/>
      <c r="CMS87" s="78"/>
      <c r="CMT87" s="78"/>
      <c r="CMU87" s="78"/>
      <c r="CMV87" s="78"/>
      <c r="CMW87" s="78"/>
      <c r="CMX87" s="78"/>
      <c r="CMY87" s="78"/>
      <c r="CMZ87" s="78"/>
      <c r="CNA87" s="78"/>
      <c r="CNB87" s="78"/>
      <c r="CNC87" s="78"/>
      <c r="CND87" s="78"/>
      <c r="CNE87" s="78"/>
      <c r="CNF87" s="78"/>
      <c r="CNG87" s="78"/>
      <c r="CNH87" s="78"/>
      <c r="CNI87" s="78"/>
      <c r="CNJ87" s="78"/>
      <c r="CNK87" s="78"/>
      <c r="CNL87" s="78"/>
      <c r="CNM87" s="78"/>
      <c r="CNN87" s="78"/>
      <c r="CNO87" s="78"/>
      <c r="CNP87" s="78"/>
      <c r="CNQ87" s="78"/>
      <c r="CNR87" s="78"/>
      <c r="CNS87" s="78"/>
      <c r="CNT87" s="78"/>
      <c r="CNU87" s="78"/>
      <c r="CNV87" s="78"/>
      <c r="CNW87" s="78"/>
      <c r="CNX87" s="78"/>
      <c r="CNY87" s="78"/>
      <c r="CNZ87" s="78"/>
      <c r="COA87" s="78"/>
      <c r="COB87" s="78"/>
      <c r="COC87" s="78"/>
      <c r="COD87" s="78"/>
      <c r="COE87" s="78"/>
      <c r="COF87" s="78"/>
      <c r="COG87" s="78"/>
      <c r="COH87" s="78"/>
      <c r="COI87" s="78"/>
      <c r="COJ87" s="78"/>
      <c r="COK87" s="78"/>
      <c r="COL87" s="78"/>
      <c r="COM87" s="78"/>
      <c r="CON87" s="78"/>
      <c r="COO87" s="78"/>
      <c r="COP87" s="78"/>
      <c r="COQ87" s="78"/>
      <c r="COR87" s="78"/>
      <c r="COS87" s="78"/>
      <c r="COT87" s="78"/>
      <c r="COU87" s="78"/>
      <c r="COV87" s="78"/>
      <c r="COW87" s="78"/>
      <c r="COX87" s="78"/>
      <c r="COY87" s="78"/>
      <c r="COZ87" s="78"/>
      <c r="CPA87" s="78"/>
      <c r="CPB87" s="78"/>
      <c r="CPC87" s="78"/>
      <c r="CPD87" s="78"/>
      <c r="CPE87" s="78"/>
      <c r="CPF87" s="78"/>
      <c r="CPG87" s="78"/>
      <c r="CPH87" s="78"/>
      <c r="CPI87" s="78"/>
      <c r="CPJ87" s="78"/>
      <c r="CPK87" s="78"/>
      <c r="CPL87" s="78"/>
      <c r="CPM87" s="78"/>
      <c r="CPN87" s="78"/>
      <c r="CPO87" s="78"/>
      <c r="CPP87" s="78"/>
      <c r="CPQ87" s="78"/>
      <c r="CPR87" s="78"/>
      <c r="CPS87" s="78"/>
      <c r="CPT87" s="78"/>
      <c r="CPU87" s="78"/>
      <c r="CPV87" s="78"/>
      <c r="CPW87" s="78"/>
      <c r="CPX87" s="78"/>
      <c r="CPY87" s="78"/>
      <c r="CPZ87" s="78"/>
      <c r="CQA87" s="78"/>
      <c r="CQB87" s="78"/>
      <c r="CQC87" s="78"/>
      <c r="CQD87" s="78"/>
      <c r="CQE87" s="78"/>
      <c r="CQF87" s="78"/>
      <c r="CQG87" s="78"/>
      <c r="CQH87" s="78"/>
      <c r="CQI87" s="78"/>
      <c r="CQJ87" s="78"/>
      <c r="CQK87" s="78"/>
      <c r="CQL87" s="78"/>
      <c r="CQM87" s="78"/>
      <c r="CQN87" s="78"/>
      <c r="CQO87" s="78"/>
      <c r="CQP87" s="78"/>
      <c r="CQQ87" s="78"/>
      <c r="CQR87" s="78"/>
      <c r="CQS87" s="78"/>
      <c r="CQT87" s="78"/>
      <c r="CQU87" s="78"/>
      <c r="CQV87" s="78"/>
      <c r="CQW87" s="78"/>
      <c r="CQX87" s="78"/>
      <c r="CQY87" s="78"/>
      <c r="CQZ87" s="78"/>
      <c r="CRA87" s="78"/>
      <c r="CRB87" s="78"/>
      <c r="CRC87" s="78"/>
      <c r="CRD87" s="78"/>
      <c r="CRE87" s="78"/>
      <c r="CRF87" s="78"/>
      <c r="CRG87" s="78"/>
      <c r="CRH87" s="78"/>
      <c r="CRI87" s="78"/>
      <c r="CRJ87" s="78"/>
      <c r="CRK87" s="78"/>
      <c r="CRL87" s="78"/>
      <c r="CRM87" s="78"/>
      <c r="CRN87" s="78"/>
      <c r="CRO87" s="78"/>
      <c r="CRP87" s="78"/>
      <c r="CRQ87" s="78"/>
      <c r="CRR87" s="78"/>
      <c r="CRS87" s="78"/>
      <c r="CRT87" s="78"/>
      <c r="CRU87" s="78"/>
      <c r="CRV87" s="78"/>
      <c r="CRW87" s="78"/>
      <c r="CRX87" s="78"/>
      <c r="CRY87" s="78"/>
      <c r="CRZ87" s="78"/>
      <c r="CSA87" s="78"/>
      <c r="CSB87" s="78"/>
      <c r="CSC87" s="78"/>
      <c r="CSD87" s="78"/>
      <c r="CSE87" s="78"/>
      <c r="CSF87" s="78"/>
      <c r="CSG87" s="78"/>
      <c r="CSH87" s="78"/>
      <c r="CSI87" s="78"/>
      <c r="CSJ87" s="78"/>
      <c r="CSK87" s="78"/>
      <c r="CSL87" s="78"/>
      <c r="CSM87" s="78"/>
      <c r="CSN87" s="78"/>
      <c r="CSO87" s="78"/>
      <c r="CSP87" s="78"/>
      <c r="CSQ87" s="78"/>
      <c r="CSR87" s="78"/>
      <c r="CSS87" s="78"/>
      <c r="CST87" s="78"/>
      <c r="CSU87" s="78"/>
      <c r="CSV87" s="78"/>
      <c r="CSW87" s="78"/>
      <c r="CSX87" s="78"/>
      <c r="CSY87" s="78"/>
      <c r="CSZ87" s="78"/>
      <c r="CTA87" s="78"/>
      <c r="CTB87" s="78"/>
      <c r="CTC87" s="78"/>
      <c r="CTD87" s="78"/>
      <c r="CTE87" s="78"/>
      <c r="CTF87" s="78"/>
      <c r="CTG87" s="78"/>
      <c r="CTH87" s="78"/>
      <c r="CTI87" s="78"/>
      <c r="CTJ87" s="78"/>
      <c r="CTK87" s="78"/>
      <c r="CTL87" s="78"/>
      <c r="CTM87" s="78"/>
      <c r="CTN87" s="78"/>
      <c r="CTO87" s="78"/>
      <c r="CTP87" s="78"/>
      <c r="CTQ87" s="78"/>
      <c r="CTR87" s="78"/>
      <c r="CTS87" s="78"/>
      <c r="CTT87" s="78"/>
      <c r="CTU87" s="78"/>
      <c r="CTV87" s="78"/>
      <c r="CTW87" s="78"/>
      <c r="CTX87" s="78"/>
      <c r="CTY87" s="78"/>
      <c r="CTZ87" s="78"/>
      <c r="CUA87" s="78"/>
      <c r="CUB87" s="78"/>
      <c r="CUC87" s="78"/>
      <c r="CUD87" s="78"/>
      <c r="CUE87" s="78"/>
      <c r="CUF87" s="78"/>
      <c r="CUG87" s="78"/>
      <c r="CUH87" s="78"/>
      <c r="CUI87" s="78"/>
      <c r="CUJ87" s="78"/>
      <c r="CUK87" s="78"/>
      <c r="CUL87" s="78"/>
      <c r="CUM87" s="78"/>
      <c r="CUN87" s="78"/>
      <c r="CUO87" s="78"/>
      <c r="CUP87" s="78"/>
      <c r="CUQ87" s="78"/>
      <c r="CUR87" s="78"/>
      <c r="CUS87" s="78"/>
      <c r="CUT87" s="78"/>
      <c r="CUU87" s="78"/>
      <c r="CUV87" s="78"/>
      <c r="CUW87" s="78"/>
      <c r="CUX87" s="78"/>
      <c r="CUY87" s="78"/>
      <c r="CUZ87" s="78"/>
      <c r="CVA87" s="78"/>
      <c r="CVB87" s="78"/>
      <c r="CVC87" s="78"/>
      <c r="CVD87" s="78"/>
      <c r="CVE87" s="78"/>
      <c r="CVF87" s="78"/>
      <c r="CVG87" s="78"/>
      <c r="CVH87" s="78"/>
      <c r="CVI87" s="78"/>
      <c r="CVJ87" s="78"/>
      <c r="CVK87" s="78"/>
      <c r="CVL87" s="78"/>
      <c r="CVM87" s="78"/>
      <c r="CVN87" s="78"/>
      <c r="CVO87" s="78"/>
      <c r="CVP87" s="78"/>
      <c r="CVQ87" s="78"/>
      <c r="CVR87" s="78"/>
      <c r="CVS87" s="78"/>
      <c r="CVT87" s="78"/>
      <c r="CVU87" s="78"/>
      <c r="CVV87" s="78"/>
      <c r="CVW87" s="78"/>
      <c r="CVX87" s="78"/>
      <c r="CVY87" s="78"/>
      <c r="CVZ87" s="78"/>
      <c r="CWA87" s="78"/>
      <c r="CWB87" s="78"/>
      <c r="CWC87" s="78"/>
      <c r="CWD87" s="78"/>
      <c r="CWE87" s="78"/>
      <c r="CWF87" s="78"/>
      <c r="CWG87" s="78"/>
      <c r="CWH87" s="78"/>
      <c r="CWI87" s="78"/>
      <c r="CWJ87" s="78"/>
      <c r="CWK87" s="78"/>
      <c r="CWL87" s="78"/>
      <c r="CWM87" s="78"/>
      <c r="CWN87" s="78"/>
      <c r="CWO87" s="78"/>
      <c r="CWP87" s="78"/>
      <c r="CWQ87" s="78"/>
      <c r="CWR87" s="78"/>
      <c r="CWS87" s="78"/>
      <c r="CWT87" s="78"/>
      <c r="CWU87" s="78"/>
      <c r="CWV87" s="78"/>
      <c r="CWW87" s="78"/>
      <c r="CWX87" s="78"/>
      <c r="CWY87" s="78"/>
      <c r="CWZ87" s="78"/>
      <c r="CXA87" s="78"/>
      <c r="CXB87" s="78"/>
      <c r="CXC87" s="78"/>
      <c r="CXD87" s="78"/>
      <c r="CXE87" s="78"/>
      <c r="CXF87" s="78"/>
      <c r="CXG87" s="78"/>
      <c r="CXH87" s="78"/>
      <c r="CXI87" s="78"/>
      <c r="CXJ87" s="78"/>
      <c r="CXK87" s="78"/>
      <c r="CXL87" s="78"/>
      <c r="CXM87" s="78"/>
      <c r="CXN87" s="78"/>
      <c r="CXO87" s="78"/>
      <c r="CXP87" s="78"/>
      <c r="CXQ87" s="78"/>
      <c r="CXR87" s="78"/>
      <c r="CXS87" s="78"/>
      <c r="CXT87" s="78"/>
      <c r="CXU87" s="78"/>
      <c r="CXV87" s="78"/>
      <c r="CXW87" s="78"/>
      <c r="CXX87" s="78"/>
      <c r="CXY87" s="78"/>
      <c r="CXZ87" s="78"/>
      <c r="CYA87" s="78"/>
      <c r="CYB87" s="78"/>
      <c r="CYC87" s="78"/>
      <c r="CYD87" s="78"/>
      <c r="CYE87" s="78"/>
      <c r="CYF87" s="78"/>
      <c r="CYG87" s="78"/>
      <c r="CYH87" s="78"/>
      <c r="CYI87" s="78"/>
      <c r="CYJ87" s="78"/>
      <c r="CYK87" s="78"/>
      <c r="CYL87" s="78"/>
      <c r="CYM87" s="78"/>
      <c r="CYN87" s="78"/>
      <c r="CYO87" s="78"/>
      <c r="CYP87" s="78"/>
      <c r="CYQ87" s="78"/>
      <c r="CYR87" s="78"/>
      <c r="CYS87" s="78"/>
      <c r="CYT87" s="78"/>
      <c r="CYU87" s="78"/>
      <c r="CYV87" s="78"/>
      <c r="CYW87" s="78"/>
      <c r="CYX87" s="78"/>
      <c r="CYY87" s="78"/>
      <c r="CYZ87" s="78"/>
      <c r="CZA87" s="78"/>
      <c r="CZB87" s="78"/>
      <c r="CZC87" s="78"/>
      <c r="CZD87" s="78"/>
      <c r="CZE87" s="78"/>
      <c r="CZF87" s="78"/>
      <c r="CZG87" s="78"/>
      <c r="CZH87" s="78"/>
      <c r="CZI87" s="78"/>
      <c r="CZJ87" s="78"/>
      <c r="CZK87" s="78"/>
      <c r="CZL87" s="78"/>
      <c r="CZM87" s="78"/>
      <c r="CZN87" s="78"/>
      <c r="CZO87" s="78"/>
      <c r="CZP87" s="78"/>
      <c r="CZQ87" s="78"/>
      <c r="CZR87" s="78"/>
      <c r="CZS87" s="78"/>
      <c r="CZT87" s="78"/>
      <c r="CZU87" s="78"/>
      <c r="CZV87" s="78"/>
      <c r="CZW87" s="78"/>
      <c r="CZX87" s="78"/>
      <c r="CZY87" s="78"/>
      <c r="CZZ87" s="78"/>
      <c r="DAA87" s="78"/>
      <c r="DAB87" s="78"/>
      <c r="DAC87" s="78"/>
      <c r="DAD87" s="78"/>
      <c r="DAE87" s="78"/>
      <c r="DAF87" s="78"/>
      <c r="DAG87" s="78"/>
      <c r="DAH87" s="78"/>
      <c r="DAI87" s="78"/>
      <c r="DAJ87" s="78"/>
      <c r="DAK87" s="78"/>
      <c r="DAL87" s="78"/>
      <c r="DAM87" s="78"/>
      <c r="DAN87" s="78"/>
      <c r="DAO87" s="78"/>
      <c r="DAP87" s="78"/>
      <c r="DAQ87" s="78"/>
      <c r="DAR87" s="78"/>
      <c r="DAS87" s="78"/>
      <c r="DAT87" s="78"/>
      <c r="DAU87" s="78"/>
      <c r="DAV87" s="78"/>
      <c r="DAW87" s="78"/>
      <c r="DAX87" s="78"/>
      <c r="DAY87" s="78"/>
      <c r="DAZ87" s="78"/>
      <c r="DBA87" s="78"/>
      <c r="DBB87" s="78"/>
      <c r="DBC87" s="78"/>
      <c r="DBD87" s="78"/>
      <c r="DBE87" s="78"/>
      <c r="DBF87" s="78"/>
      <c r="DBG87" s="78"/>
      <c r="DBH87" s="78"/>
      <c r="DBI87" s="78"/>
      <c r="DBJ87" s="78"/>
      <c r="DBK87" s="78"/>
      <c r="DBL87" s="78"/>
      <c r="DBM87" s="78"/>
      <c r="DBN87" s="78"/>
      <c r="DBO87" s="78"/>
      <c r="DBP87" s="78"/>
      <c r="DBQ87" s="78"/>
      <c r="DBR87" s="78"/>
      <c r="DBS87" s="78"/>
      <c r="DBT87" s="78"/>
      <c r="DBU87" s="78"/>
      <c r="DBV87" s="78"/>
      <c r="DBW87" s="78"/>
      <c r="DBX87" s="78"/>
      <c r="DBY87" s="78"/>
      <c r="DBZ87" s="78"/>
      <c r="DCA87" s="78"/>
      <c r="DCB87" s="78"/>
      <c r="DCC87" s="78"/>
      <c r="DCD87" s="78"/>
      <c r="DCE87" s="78"/>
      <c r="DCF87" s="78"/>
      <c r="DCG87" s="78"/>
      <c r="DCH87" s="78"/>
      <c r="DCI87" s="78"/>
      <c r="DCJ87" s="78"/>
      <c r="DCK87" s="78"/>
      <c r="DCL87" s="78"/>
      <c r="DCM87" s="78"/>
      <c r="DCN87" s="78"/>
      <c r="DCO87" s="78"/>
      <c r="DCP87" s="78"/>
      <c r="DCQ87" s="78"/>
      <c r="DCR87" s="78"/>
      <c r="DCS87" s="78"/>
      <c r="DCT87" s="78"/>
      <c r="DCU87" s="78"/>
      <c r="DCV87" s="78"/>
      <c r="DCW87" s="78"/>
      <c r="DCX87" s="78"/>
      <c r="DCY87" s="78"/>
      <c r="DCZ87" s="78"/>
      <c r="DDA87" s="78"/>
      <c r="DDB87" s="78"/>
      <c r="DDC87" s="78"/>
      <c r="DDD87" s="78"/>
      <c r="DDE87" s="78"/>
      <c r="DDF87" s="78"/>
      <c r="DDG87" s="78"/>
      <c r="DDH87" s="78"/>
      <c r="DDI87" s="78"/>
      <c r="DDJ87" s="78"/>
      <c r="DDK87" s="78"/>
      <c r="DDL87" s="78"/>
      <c r="DDM87" s="78"/>
      <c r="DDN87" s="78"/>
      <c r="DDO87" s="78"/>
      <c r="DDP87" s="78"/>
      <c r="DDQ87" s="78"/>
      <c r="DDR87" s="78"/>
      <c r="DDS87" s="78"/>
      <c r="DDT87" s="78"/>
      <c r="DDU87" s="78"/>
      <c r="DDV87" s="78"/>
      <c r="DDW87" s="78"/>
      <c r="DDX87" s="78"/>
      <c r="DDY87" s="78"/>
      <c r="DDZ87" s="78"/>
      <c r="DEA87" s="78"/>
      <c r="DEB87" s="78"/>
      <c r="DEC87" s="78"/>
      <c r="DED87" s="78"/>
      <c r="DEE87" s="78"/>
      <c r="DEF87" s="78"/>
      <c r="DEG87" s="78"/>
      <c r="DEH87" s="78"/>
      <c r="DEI87" s="78"/>
      <c r="DEJ87" s="78"/>
      <c r="DEK87" s="78"/>
      <c r="DEL87" s="78"/>
      <c r="DEM87" s="78"/>
      <c r="DEN87" s="78"/>
      <c r="DEO87" s="78"/>
      <c r="DEP87" s="78"/>
      <c r="DEQ87" s="78"/>
      <c r="DER87" s="78"/>
      <c r="DES87" s="78"/>
      <c r="DET87" s="78"/>
      <c r="DEU87" s="78"/>
      <c r="DEV87" s="78"/>
      <c r="DEW87" s="78"/>
      <c r="DEX87" s="78"/>
      <c r="DEY87" s="78"/>
      <c r="DEZ87" s="78"/>
      <c r="DFA87" s="78"/>
      <c r="DFB87" s="78"/>
      <c r="DFC87" s="78"/>
      <c r="DFD87" s="78"/>
      <c r="DFE87" s="78"/>
      <c r="DFF87" s="78"/>
      <c r="DFG87" s="78"/>
      <c r="DFH87" s="78"/>
      <c r="DFI87" s="78"/>
      <c r="DFJ87" s="78"/>
      <c r="DFK87" s="78"/>
      <c r="DFL87" s="78"/>
      <c r="DFM87" s="78"/>
      <c r="DFN87" s="78"/>
      <c r="DFO87" s="78"/>
      <c r="DFP87" s="78"/>
      <c r="DFQ87" s="78"/>
      <c r="DFR87" s="78"/>
      <c r="DFS87" s="78"/>
      <c r="DFT87" s="78"/>
      <c r="DFU87" s="78"/>
      <c r="DFV87" s="78"/>
      <c r="DFW87" s="78"/>
      <c r="DFX87" s="78"/>
      <c r="DFY87" s="78"/>
      <c r="DFZ87" s="78"/>
      <c r="DGA87" s="78"/>
      <c r="DGB87" s="78"/>
      <c r="DGC87" s="78"/>
      <c r="DGD87" s="78"/>
      <c r="DGE87" s="78"/>
      <c r="DGF87" s="78"/>
      <c r="DGG87" s="78"/>
      <c r="DGH87" s="78"/>
      <c r="DGI87" s="78"/>
      <c r="DGJ87" s="78"/>
      <c r="DGK87" s="78"/>
      <c r="DGL87" s="78"/>
      <c r="DGM87" s="78"/>
      <c r="DGN87" s="78"/>
      <c r="DGO87" s="78"/>
      <c r="DGP87" s="78"/>
      <c r="DGQ87" s="78"/>
      <c r="DGR87" s="78"/>
      <c r="DGS87" s="78"/>
      <c r="DGT87" s="78"/>
      <c r="DGU87" s="78"/>
      <c r="DGV87" s="78"/>
      <c r="DGW87" s="78"/>
      <c r="DGX87" s="78"/>
      <c r="DGY87" s="78"/>
      <c r="DGZ87" s="78"/>
      <c r="DHA87" s="78"/>
      <c r="DHB87" s="78"/>
      <c r="DHC87" s="78"/>
      <c r="DHD87" s="78"/>
      <c r="DHE87" s="78"/>
      <c r="DHF87" s="78"/>
      <c r="DHG87" s="78"/>
      <c r="DHH87" s="78"/>
      <c r="DHI87" s="78"/>
      <c r="DHJ87" s="78"/>
      <c r="DHK87" s="78"/>
      <c r="DHL87" s="78"/>
      <c r="DHM87" s="78"/>
      <c r="DHN87" s="78"/>
      <c r="DHO87" s="78"/>
      <c r="DHP87" s="78"/>
      <c r="DHQ87" s="78"/>
      <c r="DHR87" s="78"/>
      <c r="DHS87" s="78"/>
      <c r="DHT87" s="78"/>
      <c r="DHU87" s="78"/>
      <c r="DHV87" s="78"/>
      <c r="DHW87" s="78"/>
      <c r="DHX87" s="78"/>
      <c r="DHY87" s="78"/>
      <c r="DHZ87" s="78"/>
      <c r="DIA87" s="78"/>
      <c r="DIB87" s="78"/>
      <c r="DIC87" s="78"/>
      <c r="DID87" s="78"/>
      <c r="DIE87" s="78"/>
      <c r="DIF87" s="78"/>
      <c r="DIG87" s="78"/>
      <c r="DIH87" s="78"/>
      <c r="DII87" s="78"/>
      <c r="DIJ87" s="78"/>
      <c r="DIK87" s="78"/>
      <c r="DIL87" s="78"/>
      <c r="DIM87" s="78"/>
      <c r="DIN87" s="78"/>
      <c r="DIO87" s="78"/>
      <c r="DIP87" s="78"/>
      <c r="DIQ87" s="78"/>
      <c r="DIR87" s="78"/>
      <c r="DIS87" s="78"/>
      <c r="DIT87" s="78"/>
      <c r="DIU87" s="78"/>
      <c r="DIV87" s="78"/>
      <c r="DIW87" s="78"/>
      <c r="DIX87" s="78"/>
      <c r="DIY87" s="78"/>
      <c r="DIZ87" s="78"/>
      <c r="DJA87" s="78"/>
      <c r="DJB87" s="78"/>
      <c r="DJC87" s="78"/>
      <c r="DJD87" s="78"/>
      <c r="DJE87" s="78"/>
      <c r="DJF87" s="78"/>
      <c r="DJG87" s="78"/>
      <c r="DJH87" s="78"/>
      <c r="DJI87" s="78"/>
      <c r="DJJ87" s="78"/>
      <c r="DJK87" s="78"/>
      <c r="DJL87" s="78"/>
      <c r="DJM87" s="78"/>
      <c r="DJN87" s="78"/>
      <c r="DJO87" s="78"/>
      <c r="DJP87" s="78"/>
      <c r="DJQ87" s="78"/>
      <c r="DJR87" s="78"/>
      <c r="DJS87" s="78"/>
      <c r="DJT87" s="78"/>
      <c r="DJU87" s="78"/>
      <c r="DJV87" s="78"/>
      <c r="DJW87" s="78"/>
      <c r="DJX87" s="78"/>
      <c r="DJY87" s="78"/>
      <c r="DJZ87" s="78"/>
      <c r="DKA87" s="78"/>
      <c r="DKB87" s="78"/>
      <c r="DKC87" s="78"/>
      <c r="DKD87" s="78"/>
      <c r="DKE87" s="78"/>
      <c r="DKF87" s="78"/>
      <c r="DKG87" s="78"/>
      <c r="DKH87" s="78"/>
      <c r="DKI87" s="78"/>
      <c r="DKJ87" s="78"/>
      <c r="DKK87" s="78"/>
      <c r="DKL87" s="78"/>
      <c r="DKM87" s="78"/>
      <c r="DKN87" s="78"/>
      <c r="DKO87" s="78"/>
      <c r="DKP87" s="78"/>
      <c r="DKQ87" s="78"/>
      <c r="DKR87" s="78"/>
      <c r="DKS87" s="78"/>
      <c r="DKT87" s="78"/>
      <c r="DKU87" s="78"/>
      <c r="DKV87" s="78"/>
      <c r="DKW87" s="78"/>
      <c r="DKX87" s="78"/>
      <c r="DKY87" s="78"/>
      <c r="DKZ87" s="78"/>
      <c r="DLA87" s="78"/>
      <c r="DLB87" s="78"/>
      <c r="DLC87" s="78"/>
      <c r="DLD87" s="78"/>
      <c r="DLE87" s="78"/>
      <c r="DLF87" s="78"/>
      <c r="DLG87" s="78"/>
      <c r="DLH87" s="78"/>
      <c r="DLI87" s="78"/>
      <c r="DLJ87" s="78"/>
      <c r="DLK87" s="78"/>
      <c r="DLL87" s="78"/>
      <c r="DLM87" s="78"/>
      <c r="DLN87" s="78"/>
      <c r="DLO87" s="78"/>
      <c r="DLP87" s="78"/>
      <c r="DLQ87" s="78"/>
      <c r="DLR87" s="78"/>
      <c r="DLS87" s="78"/>
      <c r="DLT87" s="78"/>
      <c r="DLU87" s="78"/>
      <c r="DLV87" s="78"/>
      <c r="DLW87" s="78"/>
      <c r="DLX87" s="78"/>
      <c r="DLY87" s="78"/>
      <c r="DLZ87" s="78"/>
      <c r="DMA87" s="78"/>
      <c r="DMB87" s="78"/>
      <c r="DMC87" s="78"/>
      <c r="DMD87" s="78"/>
      <c r="DME87" s="78"/>
      <c r="DMF87" s="78"/>
      <c r="DMG87" s="78"/>
      <c r="DMH87" s="78"/>
      <c r="DMI87" s="78"/>
      <c r="DMJ87" s="78"/>
      <c r="DMK87" s="78"/>
      <c r="DML87" s="78"/>
      <c r="DMM87" s="78"/>
      <c r="DMN87" s="78"/>
      <c r="DMO87" s="78"/>
      <c r="DMP87" s="78"/>
      <c r="DMQ87" s="78"/>
      <c r="DMR87" s="78"/>
      <c r="DMS87" s="78"/>
      <c r="DMT87" s="78"/>
      <c r="DMU87" s="78"/>
      <c r="DMV87" s="78"/>
      <c r="DMW87" s="78"/>
      <c r="DMX87" s="78"/>
      <c r="DMY87" s="78"/>
      <c r="DMZ87" s="78"/>
      <c r="DNA87" s="78"/>
      <c r="DNB87" s="78"/>
      <c r="DNC87" s="78"/>
      <c r="DND87" s="78"/>
      <c r="DNE87" s="78"/>
      <c r="DNF87" s="78"/>
      <c r="DNG87" s="78"/>
      <c r="DNH87" s="78"/>
      <c r="DNI87" s="78"/>
      <c r="DNJ87" s="78"/>
      <c r="DNK87" s="78"/>
      <c r="DNL87" s="78"/>
      <c r="DNM87" s="78"/>
      <c r="DNN87" s="78"/>
      <c r="DNO87" s="78"/>
      <c r="DNP87" s="78"/>
      <c r="DNQ87" s="78"/>
      <c r="DNR87" s="78"/>
      <c r="DNS87" s="78"/>
      <c r="DNT87" s="78"/>
      <c r="DNU87" s="78"/>
      <c r="DNV87" s="78"/>
      <c r="DNW87" s="78"/>
      <c r="DNX87" s="78"/>
      <c r="DNY87" s="78"/>
      <c r="DNZ87" s="78"/>
      <c r="DOA87" s="78"/>
      <c r="DOB87" s="78"/>
      <c r="DOC87" s="78"/>
      <c r="DOD87" s="78"/>
      <c r="DOE87" s="78"/>
      <c r="DOF87" s="78"/>
      <c r="DOG87" s="78"/>
      <c r="DOH87" s="78"/>
      <c r="DOI87" s="78"/>
      <c r="DOJ87" s="78"/>
      <c r="DOK87" s="78"/>
      <c r="DOL87" s="78"/>
      <c r="DOM87" s="78"/>
      <c r="DON87" s="78"/>
      <c r="DOO87" s="78"/>
      <c r="DOP87" s="78"/>
      <c r="DOQ87" s="78"/>
      <c r="DOR87" s="78"/>
      <c r="DOS87" s="78"/>
      <c r="DOT87" s="78"/>
      <c r="DOU87" s="78"/>
      <c r="DOV87" s="78"/>
      <c r="DOW87" s="78"/>
      <c r="DOX87" s="78"/>
      <c r="DOY87" s="78"/>
      <c r="DOZ87" s="78"/>
      <c r="DPA87" s="78"/>
      <c r="DPB87" s="78"/>
      <c r="DPC87" s="78"/>
      <c r="DPD87" s="78"/>
      <c r="DPE87" s="78"/>
      <c r="DPF87" s="78"/>
      <c r="DPG87" s="78"/>
      <c r="DPH87" s="78"/>
      <c r="DPI87" s="78"/>
      <c r="DPJ87" s="78"/>
      <c r="DPK87" s="78"/>
      <c r="DPL87" s="78"/>
      <c r="DPM87" s="78"/>
      <c r="DPN87" s="78"/>
      <c r="DPO87" s="78"/>
      <c r="DPP87" s="78"/>
      <c r="DPQ87" s="78"/>
      <c r="DPR87" s="78"/>
      <c r="DPS87" s="78"/>
      <c r="DPT87" s="78"/>
      <c r="DPU87" s="78"/>
      <c r="DPV87" s="78"/>
      <c r="DPW87" s="78"/>
      <c r="DPX87" s="78"/>
      <c r="DPY87" s="78"/>
      <c r="DPZ87" s="78"/>
      <c r="DQA87" s="78"/>
      <c r="DQB87" s="78"/>
      <c r="DQC87" s="78"/>
      <c r="DQD87" s="78"/>
      <c r="DQE87" s="78"/>
      <c r="DQF87" s="78"/>
      <c r="DQG87" s="78"/>
      <c r="DQH87" s="78"/>
      <c r="DQI87" s="78"/>
      <c r="DQJ87" s="78"/>
      <c r="DQK87" s="78"/>
      <c r="DQL87" s="78"/>
      <c r="DQM87" s="78"/>
      <c r="DQN87" s="78"/>
      <c r="DQO87" s="78"/>
      <c r="DQP87" s="78"/>
      <c r="DQQ87" s="78"/>
      <c r="DQR87" s="78"/>
      <c r="DQS87" s="78"/>
      <c r="DQT87" s="78"/>
      <c r="DQU87" s="78"/>
      <c r="DQV87" s="78"/>
      <c r="DQW87" s="78"/>
      <c r="DQX87" s="78"/>
      <c r="DQY87" s="78"/>
      <c r="DQZ87" s="78"/>
      <c r="DRA87" s="78"/>
      <c r="DRB87" s="78"/>
      <c r="DRC87" s="78"/>
      <c r="DRD87" s="78"/>
      <c r="DRE87" s="78"/>
      <c r="DRF87" s="78"/>
      <c r="DRG87" s="78"/>
      <c r="DRH87" s="78"/>
      <c r="DRI87" s="78"/>
      <c r="DRJ87" s="78"/>
      <c r="DRK87" s="78"/>
      <c r="DRL87" s="78"/>
      <c r="DRM87" s="78"/>
      <c r="DRN87" s="78"/>
      <c r="DRO87" s="78"/>
      <c r="DRP87" s="78"/>
      <c r="DRQ87" s="78"/>
      <c r="DRR87" s="78"/>
      <c r="DRS87" s="78"/>
      <c r="DRT87" s="78"/>
      <c r="DRU87" s="78"/>
      <c r="DRV87" s="78"/>
      <c r="DRW87" s="78"/>
      <c r="DRX87" s="78"/>
      <c r="DRY87" s="78"/>
      <c r="DRZ87" s="78"/>
      <c r="DSA87" s="78"/>
      <c r="DSB87" s="78"/>
      <c r="DSC87" s="78"/>
      <c r="DSD87" s="78"/>
      <c r="DSE87" s="78"/>
      <c r="DSF87" s="78"/>
      <c r="DSG87" s="78"/>
      <c r="DSH87" s="78"/>
      <c r="DSI87" s="78"/>
      <c r="DSJ87" s="78"/>
      <c r="DSK87" s="78"/>
      <c r="DSL87" s="78"/>
      <c r="DSM87" s="78"/>
      <c r="DSN87" s="78"/>
      <c r="DSO87" s="78"/>
      <c r="DSP87" s="78"/>
      <c r="DSQ87" s="78"/>
      <c r="DSR87" s="78"/>
      <c r="DSS87" s="78"/>
      <c r="DST87" s="78"/>
      <c r="DSU87" s="78"/>
      <c r="DSV87" s="78"/>
      <c r="DSW87" s="78"/>
      <c r="DSX87" s="78"/>
      <c r="DSY87" s="78"/>
      <c r="DSZ87" s="78"/>
      <c r="DTA87" s="78"/>
      <c r="DTB87" s="78"/>
      <c r="DTC87" s="78"/>
      <c r="DTD87" s="78"/>
      <c r="DTE87" s="78"/>
      <c r="DTF87" s="78"/>
      <c r="DTG87" s="78"/>
      <c r="DTH87" s="78"/>
      <c r="DTI87" s="78"/>
      <c r="DTJ87" s="78"/>
      <c r="DTK87" s="78"/>
      <c r="DTL87" s="78"/>
      <c r="DTM87" s="78"/>
      <c r="DTN87" s="78"/>
      <c r="DTO87" s="78"/>
      <c r="DTP87" s="78"/>
      <c r="DTQ87" s="78"/>
      <c r="DTR87" s="78"/>
      <c r="DTS87" s="78"/>
      <c r="DTT87" s="78"/>
      <c r="DTU87" s="78"/>
      <c r="DTV87" s="78"/>
      <c r="DTW87" s="78"/>
      <c r="DTX87" s="78"/>
      <c r="DTY87" s="78"/>
      <c r="DTZ87" s="78"/>
      <c r="DUA87" s="78"/>
      <c r="DUB87" s="78"/>
      <c r="DUC87" s="78"/>
      <c r="DUD87" s="78"/>
      <c r="DUE87" s="78"/>
      <c r="DUF87" s="78"/>
      <c r="DUG87" s="78"/>
      <c r="DUH87" s="78"/>
      <c r="DUI87" s="78"/>
      <c r="DUJ87" s="78"/>
      <c r="DUK87" s="78"/>
      <c r="DUL87" s="78"/>
      <c r="DUM87" s="78"/>
      <c r="DUN87" s="78"/>
      <c r="DUO87" s="78"/>
      <c r="DUP87" s="78"/>
      <c r="DUQ87" s="78"/>
      <c r="DUR87" s="78"/>
      <c r="DUS87" s="78"/>
      <c r="DUT87" s="78"/>
      <c r="DUU87" s="78"/>
      <c r="DUV87" s="78"/>
      <c r="DUW87" s="78"/>
      <c r="DUX87" s="78"/>
      <c r="DUY87" s="78"/>
      <c r="DUZ87" s="78"/>
      <c r="DVA87" s="78"/>
      <c r="DVB87" s="78"/>
      <c r="DVC87" s="78"/>
      <c r="DVD87" s="78"/>
      <c r="DVE87" s="78"/>
      <c r="DVF87" s="78"/>
      <c r="DVG87" s="78"/>
      <c r="DVH87" s="78"/>
      <c r="DVI87" s="78"/>
      <c r="DVJ87" s="78"/>
      <c r="DVK87" s="78"/>
      <c r="DVL87" s="78"/>
      <c r="DVM87" s="78"/>
      <c r="DVN87" s="78"/>
      <c r="DVO87" s="78"/>
      <c r="DVP87" s="78"/>
      <c r="DVQ87" s="78"/>
      <c r="DVR87" s="78"/>
      <c r="DVS87" s="78"/>
      <c r="DVT87" s="78"/>
      <c r="DVU87" s="78"/>
      <c r="DVV87" s="78"/>
      <c r="DVW87" s="78"/>
      <c r="DVX87" s="78"/>
      <c r="DVY87" s="78"/>
      <c r="DVZ87" s="78"/>
      <c r="DWA87" s="78"/>
      <c r="DWB87" s="78"/>
      <c r="DWC87" s="78"/>
      <c r="DWD87" s="78"/>
      <c r="DWE87" s="78"/>
      <c r="DWF87" s="78"/>
      <c r="DWG87" s="78"/>
      <c r="DWH87" s="78"/>
      <c r="DWI87" s="78"/>
      <c r="DWJ87" s="78"/>
      <c r="DWK87" s="78"/>
      <c r="DWL87" s="78"/>
      <c r="DWM87" s="78"/>
      <c r="DWN87" s="78"/>
      <c r="DWO87" s="78"/>
      <c r="DWP87" s="78"/>
      <c r="DWQ87" s="78"/>
      <c r="DWR87" s="78"/>
      <c r="DWS87" s="78"/>
      <c r="DWT87" s="78"/>
      <c r="DWU87" s="78"/>
      <c r="DWV87" s="78"/>
      <c r="DWW87" s="78"/>
      <c r="DWX87" s="78"/>
      <c r="DWY87" s="78"/>
      <c r="DWZ87" s="78"/>
      <c r="DXA87" s="78"/>
      <c r="DXB87" s="78"/>
      <c r="DXC87" s="78"/>
      <c r="DXD87" s="78"/>
      <c r="DXE87" s="78"/>
      <c r="DXF87" s="78"/>
      <c r="DXG87" s="78"/>
      <c r="DXH87" s="78"/>
      <c r="DXI87" s="78"/>
      <c r="DXJ87" s="78"/>
      <c r="DXK87" s="78"/>
      <c r="DXL87" s="78"/>
      <c r="DXM87" s="78"/>
      <c r="DXN87" s="78"/>
      <c r="DXO87" s="78"/>
      <c r="DXP87" s="78"/>
      <c r="DXQ87" s="78"/>
      <c r="DXR87" s="78"/>
      <c r="DXS87" s="78"/>
      <c r="DXT87" s="78"/>
      <c r="DXU87" s="78"/>
      <c r="DXV87" s="78"/>
      <c r="DXW87" s="78"/>
      <c r="DXX87" s="78"/>
      <c r="DXY87" s="78"/>
      <c r="DXZ87" s="78"/>
      <c r="DYA87" s="78"/>
      <c r="DYB87" s="78"/>
      <c r="DYC87" s="78"/>
      <c r="DYD87" s="78"/>
      <c r="DYE87" s="78"/>
      <c r="DYF87" s="78"/>
      <c r="DYG87" s="78"/>
      <c r="DYH87" s="78"/>
      <c r="DYI87" s="78"/>
      <c r="DYJ87" s="78"/>
      <c r="DYK87" s="78"/>
      <c r="DYL87" s="78"/>
      <c r="DYM87" s="78"/>
      <c r="DYN87" s="78"/>
      <c r="DYO87" s="78"/>
      <c r="DYP87" s="78"/>
      <c r="DYQ87" s="78"/>
      <c r="DYR87" s="78"/>
      <c r="DYS87" s="78"/>
      <c r="DYT87" s="78"/>
      <c r="DYU87" s="78"/>
      <c r="DYV87" s="78"/>
      <c r="DYW87" s="78"/>
      <c r="DYX87" s="78"/>
      <c r="DYY87" s="78"/>
      <c r="DYZ87" s="78"/>
      <c r="DZA87" s="78"/>
      <c r="DZB87" s="78"/>
      <c r="DZC87" s="78"/>
      <c r="DZD87" s="78"/>
      <c r="DZE87" s="78"/>
      <c r="DZF87" s="78"/>
      <c r="DZG87" s="78"/>
      <c r="DZH87" s="78"/>
      <c r="DZI87" s="78"/>
      <c r="DZJ87" s="78"/>
      <c r="DZK87" s="78"/>
      <c r="DZL87" s="78"/>
      <c r="DZM87" s="78"/>
      <c r="DZN87" s="78"/>
      <c r="DZO87" s="78"/>
      <c r="DZP87" s="78"/>
      <c r="DZQ87" s="78"/>
      <c r="DZR87" s="78"/>
      <c r="DZS87" s="78"/>
      <c r="DZT87" s="78"/>
      <c r="DZU87" s="78"/>
      <c r="DZV87" s="78"/>
      <c r="DZW87" s="78"/>
      <c r="DZX87" s="78"/>
      <c r="DZY87" s="78"/>
      <c r="DZZ87" s="78"/>
      <c r="EAA87" s="78"/>
      <c r="EAB87" s="78"/>
      <c r="EAC87" s="78"/>
      <c r="EAD87" s="78"/>
      <c r="EAE87" s="78"/>
      <c r="EAF87" s="78"/>
      <c r="EAG87" s="78"/>
      <c r="EAH87" s="78"/>
      <c r="EAI87" s="78"/>
      <c r="EAJ87" s="78"/>
      <c r="EAK87" s="78"/>
      <c r="EAL87" s="78"/>
      <c r="EAM87" s="78"/>
      <c r="EAN87" s="78"/>
      <c r="EAO87" s="78"/>
      <c r="EAP87" s="78"/>
      <c r="EAQ87" s="78"/>
      <c r="EAR87" s="78"/>
      <c r="EAS87" s="78"/>
      <c r="EAT87" s="78"/>
      <c r="EAU87" s="78"/>
      <c r="EAV87" s="78"/>
      <c r="EAW87" s="78"/>
      <c r="EAX87" s="78"/>
      <c r="EAY87" s="78"/>
      <c r="EAZ87" s="78"/>
      <c r="EBA87" s="78"/>
      <c r="EBB87" s="78"/>
      <c r="EBC87" s="78"/>
      <c r="EBD87" s="78"/>
      <c r="EBE87" s="78"/>
      <c r="EBF87" s="78"/>
      <c r="EBG87" s="78"/>
      <c r="EBH87" s="78"/>
      <c r="EBI87" s="78"/>
      <c r="EBJ87" s="78"/>
      <c r="EBK87" s="78"/>
      <c r="EBL87" s="78"/>
      <c r="EBM87" s="78"/>
      <c r="EBN87" s="78"/>
      <c r="EBO87" s="78"/>
      <c r="EBP87" s="78"/>
      <c r="EBQ87" s="78"/>
      <c r="EBR87" s="78"/>
      <c r="EBS87" s="78"/>
      <c r="EBT87" s="78"/>
      <c r="EBU87" s="78"/>
      <c r="EBV87" s="78"/>
      <c r="EBW87" s="78"/>
      <c r="EBX87" s="78"/>
      <c r="EBY87" s="78"/>
      <c r="EBZ87" s="78"/>
      <c r="ECA87" s="78"/>
      <c r="ECB87" s="78"/>
      <c r="ECC87" s="78"/>
      <c r="ECD87" s="78"/>
      <c r="ECE87" s="78"/>
      <c r="ECF87" s="78"/>
      <c r="ECG87" s="78"/>
      <c r="ECH87" s="78"/>
      <c r="ECI87" s="78"/>
      <c r="ECJ87" s="78"/>
      <c r="ECK87" s="78"/>
      <c r="ECL87" s="78"/>
      <c r="ECM87" s="78"/>
      <c r="ECN87" s="78"/>
      <c r="ECO87" s="78"/>
      <c r="ECP87" s="78"/>
      <c r="ECQ87" s="78"/>
      <c r="ECR87" s="78"/>
      <c r="ECS87" s="78"/>
      <c r="ECT87" s="78"/>
      <c r="ECU87" s="78"/>
      <c r="ECV87" s="78"/>
      <c r="ECW87" s="78"/>
      <c r="ECX87" s="78"/>
      <c r="ECY87" s="78"/>
      <c r="ECZ87" s="78"/>
      <c r="EDA87" s="78"/>
      <c r="EDB87" s="78"/>
      <c r="EDC87" s="78"/>
      <c r="EDD87" s="78"/>
      <c r="EDE87" s="78"/>
      <c r="EDF87" s="78"/>
      <c r="EDG87" s="78"/>
      <c r="EDH87" s="78"/>
      <c r="EDI87" s="78"/>
      <c r="EDJ87" s="78"/>
      <c r="EDK87" s="78"/>
      <c r="EDL87" s="78"/>
      <c r="EDM87" s="78"/>
      <c r="EDN87" s="78"/>
      <c r="EDO87" s="78"/>
      <c r="EDP87" s="78"/>
      <c r="EDQ87" s="78"/>
      <c r="EDR87" s="78"/>
      <c r="EDS87" s="78"/>
      <c r="EDT87" s="78"/>
      <c r="EDU87" s="78"/>
      <c r="EDV87" s="78"/>
      <c r="EDW87" s="78"/>
      <c r="EDX87" s="78"/>
      <c r="EDY87" s="78"/>
      <c r="EDZ87" s="78"/>
      <c r="EEA87" s="78"/>
      <c r="EEB87" s="78"/>
      <c r="EEC87" s="78"/>
      <c r="EED87" s="78"/>
      <c r="EEE87" s="78"/>
      <c r="EEF87" s="78"/>
      <c r="EEG87" s="78"/>
      <c r="EEH87" s="78"/>
      <c r="EEI87" s="78"/>
      <c r="EEJ87" s="78"/>
      <c r="EEK87" s="78"/>
      <c r="EEL87" s="78"/>
      <c r="EEM87" s="78"/>
      <c r="EEN87" s="78"/>
      <c r="EEO87" s="78"/>
      <c r="EEP87" s="78"/>
      <c r="EEQ87" s="78"/>
      <c r="EER87" s="78"/>
      <c r="EES87" s="78"/>
      <c r="EET87" s="78"/>
      <c r="EEU87" s="78"/>
      <c r="EEV87" s="78"/>
      <c r="EEW87" s="78"/>
      <c r="EEX87" s="78"/>
      <c r="EEY87" s="78"/>
      <c r="EEZ87" s="78"/>
      <c r="EFA87" s="78"/>
      <c r="EFB87" s="78"/>
      <c r="EFC87" s="78"/>
      <c r="EFD87" s="78"/>
      <c r="EFE87" s="78"/>
      <c r="EFF87" s="78"/>
      <c r="EFG87" s="78"/>
      <c r="EFH87" s="78"/>
      <c r="EFI87" s="78"/>
      <c r="EFJ87" s="78"/>
      <c r="EFK87" s="78"/>
      <c r="EFL87" s="78"/>
      <c r="EFM87" s="78"/>
      <c r="EFN87" s="78"/>
      <c r="EFO87" s="78"/>
      <c r="EFP87" s="78"/>
      <c r="EFQ87" s="78"/>
      <c r="EFR87" s="78"/>
      <c r="EFS87" s="78"/>
      <c r="EFT87" s="78"/>
      <c r="EFU87" s="78"/>
      <c r="EFV87" s="78"/>
      <c r="EFW87" s="78"/>
      <c r="EFX87" s="78"/>
      <c r="EFY87" s="78"/>
      <c r="EFZ87" s="78"/>
      <c r="EGA87" s="78"/>
      <c r="EGB87" s="78"/>
      <c r="EGC87" s="78"/>
      <c r="EGD87" s="78"/>
      <c r="EGE87" s="78"/>
      <c r="EGF87" s="78"/>
      <c r="EGG87" s="78"/>
      <c r="EGH87" s="78"/>
      <c r="EGI87" s="78"/>
      <c r="EGJ87" s="78"/>
      <c r="EGK87" s="78"/>
      <c r="EGL87" s="78"/>
      <c r="EGM87" s="78"/>
      <c r="EGN87" s="78"/>
      <c r="EGO87" s="78"/>
      <c r="EGP87" s="78"/>
      <c r="EGQ87" s="78"/>
      <c r="EGR87" s="78"/>
      <c r="EGS87" s="78"/>
      <c r="EGT87" s="78"/>
      <c r="EGU87" s="78"/>
      <c r="EGV87" s="78"/>
      <c r="EGW87" s="78"/>
      <c r="EGX87" s="78"/>
      <c r="EGY87" s="78"/>
      <c r="EGZ87" s="78"/>
      <c r="EHA87" s="78"/>
      <c r="EHB87" s="78"/>
      <c r="EHC87" s="78"/>
      <c r="EHD87" s="78"/>
      <c r="EHE87" s="78"/>
      <c r="EHF87" s="78"/>
      <c r="EHG87" s="78"/>
      <c r="EHH87" s="78"/>
      <c r="EHI87" s="78"/>
      <c r="EHJ87" s="78"/>
      <c r="EHK87" s="78"/>
      <c r="EHL87" s="78"/>
      <c r="EHM87" s="78"/>
      <c r="EHN87" s="78"/>
      <c r="EHO87" s="78"/>
      <c r="EHP87" s="78"/>
      <c r="EHQ87" s="78"/>
      <c r="EHR87" s="78"/>
      <c r="EHS87" s="78"/>
      <c r="EHT87" s="78"/>
      <c r="EHU87" s="78"/>
      <c r="EHV87" s="78"/>
      <c r="EHW87" s="78"/>
      <c r="EHX87" s="78"/>
      <c r="EHY87" s="78"/>
      <c r="EHZ87" s="78"/>
      <c r="EIA87" s="78"/>
      <c r="EIB87" s="78"/>
      <c r="EIC87" s="78"/>
      <c r="EID87" s="78"/>
      <c r="EIE87" s="78"/>
      <c r="EIF87" s="78"/>
      <c r="EIG87" s="78"/>
      <c r="EIH87" s="78"/>
      <c r="EII87" s="78"/>
      <c r="EIJ87" s="78"/>
      <c r="EIK87" s="78"/>
      <c r="EIL87" s="78"/>
      <c r="EIM87" s="78"/>
      <c r="EIN87" s="78"/>
      <c r="EIO87" s="78"/>
      <c r="EIP87" s="78"/>
      <c r="EIQ87" s="78"/>
      <c r="EIR87" s="78"/>
      <c r="EIS87" s="78"/>
      <c r="EIT87" s="78"/>
      <c r="EIU87" s="78"/>
      <c r="EIV87" s="78"/>
      <c r="EIW87" s="78"/>
      <c r="EIX87" s="78"/>
      <c r="EIY87" s="78"/>
      <c r="EIZ87" s="78"/>
      <c r="EJA87" s="78"/>
      <c r="EJB87" s="78"/>
      <c r="EJC87" s="78"/>
      <c r="EJD87" s="78"/>
      <c r="EJE87" s="78"/>
      <c r="EJF87" s="78"/>
      <c r="EJG87" s="78"/>
      <c r="EJH87" s="78"/>
      <c r="EJI87" s="78"/>
      <c r="EJJ87" s="78"/>
      <c r="EJK87" s="78"/>
      <c r="EJL87" s="78"/>
      <c r="EJM87" s="78"/>
      <c r="EJN87" s="78"/>
      <c r="EJO87" s="78"/>
      <c r="EJP87" s="78"/>
      <c r="EJQ87" s="78"/>
      <c r="EJR87" s="78"/>
      <c r="EJS87" s="78"/>
      <c r="EJT87" s="78"/>
      <c r="EJU87" s="78"/>
      <c r="EJV87" s="78"/>
      <c r="EJW87" s="78"/>
      <c r="EJX87" s="78"/>
      <c r="EJY87" s="78"/>
      <c r="EJZ87" s="78"/>
      <c r="EKA87" s="78"/>
      <c r="EKB87" s="78"/>
      <c r="EKC87" s="78"/>
      <c r="EKD87" s="78"/>
      <c r="EKE87" s="78"/>
      <c r="EKF87" s="78"/>
      <c r="EKG87" s="78"/>
      <c r="EKH87" s="78"/>
      <c r="EKI87" s="78"/>
      <c r="EKJ87" s="78"/>
      <c r="EKK87" s="78"/>
      <c r="EKL87" s="78"/>
      <c r="EKM87" s="78"/>
      <c r="EKN87" s="78"/>
      <c r="EKO87" s="78"/>
      <c r="EKP87" s="78"/>
      <c r="EKQ87" s="78"/>
      <c r="EKR87" s="78"/>
      <c r="EKS87" s="78"/>
      <c r="EKT87" s="78"/>
      <c r="EKU87" s="78"/>
      <c r="EKV87" s="78"/>
      <c r="EKW87" s="78"/>
      <c r="EKX87" s="78"/>
      <c r="EKY87" s="78"/>
      <c r="EKZ87" s="78"/>
      <c r="ELA87" s="78"/>
      <c r="ELB87" s="78"/>
      <c r="ELC87" s="78"/>
      <c r="ELD87" s="78"/>
      <c r="ELE87" s="78"/>
      <c r="ELF87" s="78"/>
      <c r="ELG87" s="78"/>
      <c r="ELH87" s="78"/>
      <c r="ELI87" s="78"/>
      <c r="ELJ87" s="78"/>
      <c r="ELK87" s="78"/>
      <c r="ELL87" s="78"/>
      <c r="ELM87" s="78"/>
      <c r="ELN87" s="78"/>
      <c r="ELO87" s="78"/>
      <c r="ELP87" s="78"/>
      <c r="ELQ87" s="78"/>
      <c r="ELR87" s="78"/>
      <c r="ELS87" s="78"/>
      <c r="ELT87" s="78"/>
      <c r="ELU87" s="78"/>
      <c r="ELV87" s="78"/>
      <c r="ELW87" s="78"/>
      <c r="ELX87" s="78"/>
      <c r="ELY87" s="78"/>
      <c r="ELZ87" s="78"/>
      <c r="EMA87" s="78"/>
      <c r="EMB87" s="78"/>
      <c r="EMC87" s="78"/>
      <c r="EMD87" s="78"/>
      <c r="EME87" s="78"/>
      <c r="EMF87" s="78"/>
      <c r="EMG87" s="78"/>
      <c r="EMH87" s="78"/>
      <c r="EMI87" s="78"/>
      <c r="EMJ87" s="78"/>
      <c r="EMK87" s="78"/>
      <c r="EML87" s="78"/>
      <c r="EMM87" s="78"/>
      <c r="EMN87" s="78"/>
      <c r="EMO87" s="78"/>
      <c r="EMP87" s="78"/>
      <c r="EMQ87" s="78"/>
      <c r="EMR87" s="78"/>
      <c r="EMS87" s="78"/>
      <c r="EMT87" s="78"/>
      <c r="EMU87" s="78"/>
      <c r="EMV87" s="78"/>
      <c r="EMW87" s="78"/>
      <c r="EMX87" s="78"/>
      <c r="EMY87" s="78"/>
      <c r="EMZ87" s="78"/>
      <c r="ENA87" s="78"/>
      <c r="ENB87" s="78"/>
      <c r="ENC87" s="78"/>
      <c r="END87" s="78"/>
      <c r="ENE87" s="78"/>
      <c r="ENF87" s="78"/>
      <c r="ENG87" s="78"/>
      <c r="ENH87" s="78"/>
      <c r="ENI87" s="78"/>
      <c r="ENJ87" s="78"/>
      <c r="ENK87" s="78"/>
      <c r="ENL87" s="78"/>
      <c r="ENM87" s="78"/>
      <c r="ENN87" s="78"/>
      <c r="ENO87" s="78"/>
      <c r="ENP87" s="78"/>
      <c r="ENQ87" s="78"/>
      <c r="ENR87" s="78"/>
      <c r="ENS87" s="78"/>
      <c r="ENT87" s="78"/>
      <c r="ENU87" s="78"/>
      <c r="ENV87" s="78"/>
      <c r="ENW87" s="78"/>
      <c r="ENX87" s="78"/>
      <c r="ENY87" s="78"/>
      <c r="ENZ87" s="78"/>
      <c r="EOA87" s="78"/>
      <c r="EOB87" s="78"/>
      <c r="EOC87" s="78"/>
      <c r="EOD87" s="78"/>
      <c r="EOE87" s="78"/>
      <c r="EOF87" s="78"/>
      <c r="EOG87" s="78"/>
      <c r="EOH87" s="78"/>
      <c r="EOI87" s="78"/>
      <c r="EOJ87" s="78"/>
      <c r="EOK87" s="78"/>
      <c r="EOL87" s="78"/>
      <c r="EOM87" s="78"/>
      <c r="EON87" s="78"/>
      <c r="EOO87" s="78"/>
      <c r="EOP87" s="78"/>
      <c r="EOQ87" s="78"/>
      <c r="EOR87" s="78"/>
      <c r="EOS87" s="78"/>
      <c r="EOT87" s="78"/>
      <c r="EOU87" s="78"/>
      <c r="EOV87" s="78"/>
      <c r="EOW87" s="78"/>
      <c r="EOX87" s="78"/>
      <c r="EOY87" s="78"/>
      <c r="EOZ87" s="78"/>
      <c r="EPA87" s="78"/>
      <c r="EPB87" s="78"/>
      <c r="EPC87" s="78"/>
      <c r="EPD87" s="78"/>
      <c r="EPE87" s="78"/>
      <c r="EPF87" s="78"/>
      <c r="EPG87" s="78"/>
      <c r="EPH87" s="78"/>
      <c r="EPI87" s="78"/>
      <c r="EPJ87" s="78"/>
      <c r="EPK87" s="78"/>
      <c r="EPL87" s="78"/>
      <c r="EPM87" s="78"/>
      <c r="EPN87" s="78"/>
      <c r="EPO87" s="78"/>
      <c r="EPP87" s="78"/>
      <c r="EPQ87" s="78"/>
      <c r="EPR87" s="78"/>
      <c r="EPS87" s="78"/>
      <c r="EPT87" s="78"/>
      <c r="EPU87" s="78"/>
      <c r="EPV87" s="78"/>
      <c r="EPW87" s="78"/>
      <c r="EPX87" s="78"/>
      <c r="EPY87" s="78"/>
      <c r="EPZ87" s="78"/>
      <c r="EQA87" s="78"/>
      <c r="EQB87" s="78"/>
      <c r="EQC87" s="78"/>
      <c r="EQD87" s="78"/>
      <c r="EQE87" s="78"/>
      <c r="EQF87" s="78"/>
      <c r="EQG87" s="78"/>
      <c r="EQH87" s="78"/>
      <c r="EQI87" s="78"/>
      <c r="EQJ87" s="78"/>
      <c r="EQK87" s="78"/>
      <c r="EQL87" s="78"/>
      <c r="EQM87" s="78"/>
      <c r="EQN87" s="78"/>
      <c r="EQO87" s="78"/>
      <c r="EQP87" s="78"/>
      <c r="EQQ87" s="78"/>
      <c r="EQR87" s="78"/>
      <c r="EQS87" s="78"/>
      <c r="EQT87" s="78"/>
      <c r="EQU87" s="78"/>
      <c r="EQV87" s="78"/>
      <c r="EQW87" s="78"/>
      <c r="EQX87" s="78"/>
      <c r="EQY87" s="78"/>
      <c r="EQZ87" s="78"/>
      <c r="ERA87" s="78"/>
      <c r="ERB87" s="78"/>
      <c r="ERC87" s="78"/>
      <c r="ERD87" s="78"/>
      <c r="ERE87" s="78"/>
      <c r="ERF87" s="78"/>
      <c r="ERG87" s="78"/>
      <c r="ERH87" s="78"/>
      <c r="ERI87" s="78"/>
      <c r="ERJ87" s="78"/>
      <c r="ERK87" s="78"/>
      <c r="ERL87" s="78"/>
      <c r="ERM87" s="78"/>
      <c r="ERN87" s="78"/>
      <c r="ERO87" s="78"/>
      <c r="ERP87" s="78"/>
      <c r="ERQ87" s="78"/>
      <c r="ERR87" s="78"/>
      <c r="ERS87" s="78"/>
      <c r="ERT87" s="78"/>
      <c r="ERU87" s="78"/>
      <c r="ERV87" s="78"/>
      <c r="ERW87" s="78"/>
      <c r="ERX87" s="78"/>
      <c r="ERY87" s="78"/>
      <c r="ERZ87" s="78"/>
      <c r="ESA87" s="78"/>
      <c r="ESB87" s="78"/>
      <c r="ESC87" s="78"/>
      <c r="ESD87" s="78"/>
      <c r="ESE87" s="78"/>
      <c r="ESF87" s="78"/>
      <c r="ESG87" s="78"/>
      <c r="ESH87" s="78"/>
      <c r="ESI87" s="78"/>
      <c r="ESJ87" s="78"/>
      <c r="ESK87" s="78"/>
      <c r="ESL87" s="78"/>
      <c r="ESM87" s="78"/>
      <c r="ESN87" s="78"/>
      <c r="ESO87" s="78"/>
      <c r="ESP87" s="78"/>
      <c r="ESQ87" s="78"/>
      <c r="ESR87" s="78"/>
      <c r="ESS87" s="78"/>
      <c r="EST87" s="78"/>
      <c r="ESU87" s="78"/>
      <c r="ESV87" s="78"/>
      <c r="ESW87" s="78"/>
      <c r="ESX87" s="78"/>
      <c r="ESY87" s="78"/>
      <c r="ESZ87" s="78"/>
      <c r="ETA87" s="78"/>
      <c r="ETB87" s="78"/>
      <c r="ETC87" s="78"/>
      <c r="ETD87" s="78"/>
      <c r="ETE87" s="78"/>
      <c r="ETF87" s="78"/>
      <c r="ETG87" s="78"/>
      <c r="ETH87" s="78"/>
      <c r="ETI87" s="78"/>
      <c r="ETJ87" s="78"/>
      <c r="ETK87" s="78"/>
      <c r="ETL87" s="78"/>
      <c r="ETM87" s="78"/>
      <c r="ETN87" s="78"/>
      <c r="ETO87" s="78"/>
      <c r="ETP87" s="78"/>
      <c r="ETQ87" s="78"/>
      <c r="ETR87" s="78"/>
      <c r="ETS87" s="78"/>
      <c r="ETT87" s="78"/>
      <c r="ETU87" s="78"/>
      <c r="ETV87" s="78"/>
      <c r="ETW87" s="78"/>
      <c r="ETX87" s="78"/>
      <c r="ETY87" s="78"/>
      <c r="ETZ87" s="78"/>
      <c r="EUA87" s="78"/>
      <c r="EUB87" s="78"/>
      <c r="EUC87" s="78"/>
      <c r="EUD87" s="78"/>
      <c r="EUE87" s="78"/>
      <c r="EUF87" s="78"/>
      <c r="EUG87" s="78"/>
      <c r="EUH87" s="78"/>
      <c r="EUI87" s="78"/>
      <c r="EUJ87" s="78"/>
      <c r="EUK87" s="78"/>
      <c r="EUL87" s="78"/>
      <c r="EUM87" s="78"/>
      <c r="EUN87" s="78"/>
      <c r="EUO87" s="78"/>
      <c r="EUP87" s="78"/>
      <c r="EUQ87" s="78"/>
      <c r="EUR87" s="78"/>
      <c r="EUS87" s="78"/>
      <c r="EUT87" s="78"/>
      <c r="EUU87" s="78"/>
      <c r="EUV87" s="78"/>
      <c r="EUW87" s="78"/>
      <c r="EUX87" s="78"/>
      <c r="EUY87" s="78"/>
      <c r="EUZ87" s="78"/>
      <c r="EVA87" s="78"/>
      <c r="EVB87" s="78"/>
      <c r="EVC87" s="78"/>
      <c r="EVD87" s="78"/>
      <c r="EVE87" s="78"/>
      <c r="EVF87" s="78"/>
      <c r="EVG87" s="78"/>
      <c r="EVH87" s="78"/>
      <c r="EVI87" s="78"/>
      <c r="EVJ87" s="78"/>
      <c r="EVK87" s="78"/>
      <c r="EVL87" s="78"/>
      <c r="EVM87" s="78"/>
      <c r="EVN87" s="78"/>
      <c r="EVO87" s="78"/>
      <c r="EVP87" s="78"/>
      <c r="EVQ87" s="78"/>
      <c r="EVR87" s="78"/>
      <c r="EVS87" s="78"/>
      <c r="EVT87" s="78"/>
      <c r="EVU87" s="78"/>
      <c r="EVV87" s="78"/>
      <c r="EVW87" s="78"/>
      <c r="EVX87" s="78"/>
      <c r="EVY87" s="78"/>
      <c r="EVZ87" s="78"/>
      <c r="EWA87" s="78"/>
      <c r="EWB87" s="78"/>
      <c r="EWC87" s="78"/>
      <c r="EWD87" s="78"/>
      <c r="EWE87" s="78"/>
      <c r="EWF87" s="78"/>
      <c r="EWG87" s="78"/>
      <c r="EWH87" s="78"/>
      <c r="EWI87" s="78"/>
      <c r="EWJ87" s="78"/>
      <c r="EWK87" s="78"/>
      <c r="EWL87" s="78"/>
      <c r="EWM87" s="78"/>
      <c r="EWN87" s="78"/>
      <c r="EWO87" s="78"/>
      <c r="EWP87" s="78"/>
      <c r="EWQ87" s="78"/>
      <c r="EWR87" s="78"/>
      <c r="EWS87" s="78"/>
      <c r="EWT87" s="78"/>
      <c r="EWU87" s="78"/>
      <c r="EWV87" s="78"/>
      <c r="EWW87" s="78"/>
      <c r="EWX87" s="78"/>
      <c r="EWY87" s="78"/>
      <c r="EWZ87" s="78"/>
      <c r="EXA87" s="78"/>
      <c r="EXB87" s="78"/>
      <c r="EXC87" s="78"/>
      <c r="EXD87" s="78"/>
      <c r="EXE87" s="78"/>
      <c r="EXF87" s="78"/>
      <c r="EXG87" s="78"/>
      <c r="EXH87" s="78"/>
      <c r="EXI87" s="78"/>
      <c r="EXJ87" s="78"/>
      <c r="EXK87" s="78"/>
      <c r="EXL87" s="78"/>
      <c r="EXM87" s="78"/>
      <c r="EXN87" s="78"/>
      <c r="EXO87" s="78"/>
      <c r="EXP87" s="78"/>
      <c r="EXQ87" s="78"/>
      <c r="EXR87" s="78"/>
      <c r="EXS87" s="78"/>
      <c r="EXT87" s="78"/>
      <c r="EXU87" s="78"/>
      <c r="EXV87" s="78"/>
      <c r="EXW87" s="78"/>
      <c r="EXX87" s="78"/>
      <c r="EXY87" s="78"/>
      <c r="EXZ87" s="78"/>
      <c r="EYA87" s="78"/>
      <c r="EYB87" s="78"/>
      <c r="EYC87" s="78"/>
      <c r="EYD87" s="78"/>
      <c r="EYE87" s="78"/>
      <c r="EYF87" s="78"/>
      <c r="EYG87" s="78"/>
      <c r="EYH87" s="78"/>
      <c r="EYI87" s="78"/>
      <c r="EYJ87" s="78"/>
      <c r="EYK87" s="78"/>
      <c r="EYL87" s="78"/>
      <c r="EYM87" s="78"/>
      <c r="EYN87" s="78"/>
      <c r="EYO87" s="78"/>
      <c r="EYP87" s="78"/>
      <c r="EYQ87" s="78"/>
      <c r="EYR87" s="78"/>
      <c r="EYS87" s="78"/>
      <c r="EYT87" s="78"/>
      <c r="EYU87" s="78"/>
      <c r="EYV87" s="78"/>
      <c r="EYW87" s="78"/>
      <c r="EYX87" s="78"/>
      <c r="EYY87" s="78"/>
      <c r="EYZ87" s="78"/>
      <c r="EZA87" s="78"/>
      <c r="EZB87" s="78"/>
      <c r="EZC87" s="78"/>
      <c r="EZD87" s="78"/>
      <c r="EZE87" s="78"/>
      <c r="EZF87" s="78"/>
      <c r="EZG87" s="78"/>
      <c r="EZH87" s="78"/>
      <c r="EZI87" s="78"/>
      <c r="EZJ87" s="78"/>
      <c r="EZK87" s="78"/>
      <c r="EZL87" s="78"/>
      <c r="EZM87" s="78"/>
      <c r="EZN87" s="78"/>
      <c r="EZO87" s="78"/>
      <c r="EZP87" s="78"/>
      <c r="EZQ87" s="78"/>
      <c r="EZR87" s="78"/>
      <c r="EZS87" s="78"/>
      <c r="EZT87" s="78"/>
      <c r="EZU87" s="78"/>
      <c r="EZV87" s="78"/>
      <c r="EZW87" s="78"/>
      <c r="EZX87" s="78"/>
      <c r="EZY87" s="78"/>
      <c r="EZZ87" s="78"/>
      <c r="FAA87" s="78"/>
      <c r="FAB87" s="78"/>
      <c r="FAC87" s="78"/>
      <c r="FAD87" s="78"/>
      <c r="FAE87" s="78"/>
      <c r="FAF87" s="78"/>
      <c r="FAG87" s="78"/>
      <c r="FAH87" s="78"/>
      <c r="FAI87" s="78"/>
      <c r="FAJ87" s="78"/>
      <c r="FAK87" s="78"/>
      <c r="FAL87" s="78"/>
      <c r="FAM87" s="78"/>
      <c r="FAN87" s="78"/>
      <c r="FAO87" s="78"/>
      <c r="FAP87" s="78"/>
      <c r="FAQ87" s="78"/>
      <c r="FAR87" s="78"/>
      <c r="FAS87" s="78"/>
      <c r="FAT87" s="78"/>
      <c r="FAU87" s="78"/>
      <c r="FAV87" s="78"/>
      <c r="FAW87" s="78"/>
      <c r="FAX87" s="78"/>
      <c r="FAY87" s="78"/>
      <c r="FAZ87" s="78"/>
      <c r="FBA87" s="78"/>
      <c r="FBB87" s="78"/>
      <c r="FBC87" s="78"/>
      <c r="FBD87" s="78"/>
      <c r="FBE87" s="78"/>
      <c r="FBF87" s="78"/>
      <c r="FBG87" s="78"/>
      <c r="FBH87" s="78"/>
      <c r="FBI87" s="78"/>
      <c r="FBJ87" s="78"/>
      <c r="FBK87" s="78"/>
      <c r="FBL87" s="78"/>
      <c r="FBM87" s="78"/>
      <c r="FBN87" s="78"/>
      <c r="FBO87" s="78"/>
      <c r="FBP87" s="78"/>
      <c r="FBQ87" s="78"/>
      <c r="FBR87" s="78"/>
      <c r="FBS87" s="78"/>
      <c r="FBT87" s="78"/>
      <c r="FBU87" s="78"/>
      <c r="FBV87" s="78"/>
      <c r="FBW87" s="78"/>
      <c r="FBX87" s="78"/>
      <c r="FBY87" s="78"/>
      <c r="FBZ87" s="78"/>
      <c r="FCA87" s="78"/>
      <c r="FCB87" s="78"/>
      <c r="FCC87" s="78"/>
      <c r="FCD87" s="78"/>
      <c r="FCE87" s="78"/>
      <c r="FCF87" s="78"/>
      <c r="FCG87" s="78"/>
      <c r="FCH87" s="78"/>
      <c r="FCI87" s="78"/>
      <c r="FCJ87" s="78"/>
      <c r="FCK87" s="78"/>
      <c r="FCL87" s="78"/>
      <c r="FCM87" s="78"/>
      <c r="FCN87" s="78"/>
      <c r="FCO87" s="78"/>
      <c r="FCP87" s="78"/>
      <c r="FCQ87" s="78"/>
      <c r="FCR87" s="78"/>
      <c r="FCS87" s="78"/>
      <c r="FCT87" s="78"/>
      <c r="FCU87" s="78"/>
      <c r="FCV87" s="78"/>
      <c r="FCW87" s="78"/>
      <c r="FCX87" s="78"/>
      <c r="FCY87" s="78"/>
      <c r="FCZ87" s="78"/>
      <c r="FDA87" s="78"/>
      <c r="FDB87" s="78"/>
      <c r="FDC87" s="78"/>
      <c r="FDD87" s="78"/>
      <c r="FDE87" s="78"/>
      <c r="FDF87" s="78"/>
      <c r="FDG87" s="78"/>
      <c r="FDH87" s="78"/>
      <c r="FDI87" s="78"/>
      <c r="FDJ87" s="78"/>
      <c r="FDK87" s="78"/>
      <c r="FDL87" s="78"/>
      <c r="FDM87" s="78"/>
      <c r="FDN87" s="78"/>
      <c r="FDO87" s="78"/>
      <c r="FDP87" s="78"/>
      <c r="FDQ87" s="78"/>
      <c r="FDR87" s="78"/>
      <c r="FDS87" s="78"/>
      <c r="FDT87" s="78"/>
      <c r="FDU87" s="78"/>
      <c r="FDV87" s="78"/>
      <c r="FDW87" s="78"/>
      <c r="FDX87" s="78"/>
      <c r="FDY87" s="78"/>
      <c r="FDZ87" s="78"/>
      <c r="FEA87" s="78"/>
      <c r="FEB87" s="78"/>
      <c r="FEC87" s="78"/>
      <c r="FED87" s="78"/>
      <c r="FEE87" s="78"/>
      <c r="FEF87" s="78"/>
      <c r="FEG87" s="78"/>
      <c r="FEH87" s="78"/>
      <c r="FEI87" s="78"/>
      <c r="FEJ87" s="78"/>
      <c r="FEK87" s="78"/>
      <c r="FEL87" s="78"/>
      <c r="FEM87" s="78"/>
      <c r="FEN87" s="78"/>
      <c r="FEO87" s="78"/>
      <c r="FEP87" s="78"/>
      <c r="FEQ87" s="78"/>
      <c r="FER87" s="78"/>
      <c r="FES87" s="78"/>
      <c r="FET87" s="78"/>
      <c r="FEU87" s="78"/>
      <c r="FEV87" s="78"/>
      <c r="FEW87" s="78"/>
      <c r="FEX87" s="78"/>
      <c r="FEY87" s="78"/>
      <c r="FEZ87" s="78"/>
      <c r="FFA87" s="78"/>
      <c r="FFB87" s="78"/>
      <c r="FFC87" s="78"/>
      <c r="FFD87" s="78"/>
      <c r="FFE87" s="78"/>
      <c r="FFF87" s="78"/>
      <c r="FFG87" s="78"/>
      <c r="FFH87" s="78"/>
      <c r="FFI87" s="78"/>
      <c r="FFJ87" s="78"/>
      <c r="FFK87" s="78"/>
      <c r="FFL87" s="78"/>
      <c r="FFM87" s="78"/>
      <c r="FFN87" s="78"/>
      <c r="FFO87" s="78"/>
      <c r="FFP87" s="78"/>
      <c r="FFQ87" s="78"/>
      <c r="FFR87" s="78"/>
      <c r="FFS87" s="78"/>
      <c r="FFT87" s="78"/>
      <c r="FFU87" s="78"/>
      <c r="FFV87" s="78"/>
      <c r="FFW87" s="78"/>
      <c r="FFX87" s="78"/>
      <c r="FFY87" s="78"/>
      <c r="FFZ87" s="78"/>
      <c r="FGA87" s="78"/>
      <c r="FGB87" s="78"/>
      <c r="FGC87" s="78"/>
      <c r="FGD87" s="78"/>
      <c r="FGE87" s="78"/>
      <c r="FGF87" s="78"/>
      <c r="FGG87" s="78"/>
      <c r="FGH87" s="78"/>
      <c r="FGI87" s="78"/>
      <c r="FGJ87" s="78"/>
      <c r="FGK87" s="78"/>
      <c r="FGL87" s="78"/>
      <c r="FGM87" s="78"/>
      <c r="FGN87" s="78"/>
      <c r="FGO87" s="78"/>
      <c r="FGP87" s="78"/>
      <c r="FGQ87" s="78"/>
      <c r="FGR87" s="78"/>
      <c r="FGS87" s="78"/>
      <c r="FGT87" s="78"/>
      <c r="FGU87" s="78"/>
      <c r="FGV87" s="78"/>
      <c r="FGW87" s="78"/>
      <c r="FGX87" s="78"/>
      <c r="FGY87" s="78"/>
      <c r="FGZ87" s="78"/>
      <c r="FHA87" s="78"/>
      <c r="FHB87" s="78"/>
      <c r="FHC87" s="78"/>
      <c r="FHD87" s="78"/>
      <c r="FHE87" s="78"/>
      <c r="FHF87" s="78"/>
      <c r="FHG87" s="78"/>
      <c r="FHH87" s="78"/>
      <c r="FHI87" s="78"/>
      <c r="FHJ87" s="78"/>
      <c r="FHK87" s="78"/>
      <c r="FHL87" s="78"/>
      <c r="FHM87" s="78"/>
      <c r="FHN87" s="78"/>
      <c r="FHO87" s="78"/>
      <c r="FHP87" s="78"/>
      <c r="FHQ87" s="78"/>
      <c r="FHR87" s="78"/>
      <c r="FHS87" s="78"/>
      <c r="FHT87" s="78"/>
      <c r="FHU87" s="78"/>
      <c r="FHV87" s="78"/>
      <c r="FHW87" s="78"/>
      <c r="FHX87" s="78"/>
      <c r="FHY87" s="78"/>
      <c r="FHZ87" s="78"/>
      <c r="FIA87" s="78"/>
      <c r="FIB87" s="78"/>
      <c r="FIC87" s="78"/>
      <c r="FID87" s="78"/>
      <c r="FIE87" s="78"/>
      <c r="FIF87" s="78"/>
      <c r="FIG87" s="78"/>
      <c r="FIH87" s="78"/>
      <c r="FII87" s="78"/>
      <c r="FIJ87" s="78"/>
      <c r="FIK87" s="78"/>
      <c r="FIL87" s="78"/>
      <c r="FIM87" s="78"/>
      <c r="FIN87" s="78"/>
      <c r="FIO87" s="78"/>
      <c r="FIP87" s="78"/>
      <c r="FIQ87" s="78"/>
      <c r="FIR87" s="78"/>
      <c r="FIS87" s="78"/>
      <c r="FIT87" s="78"/>
      <c r="FIU87" s="78"/>
      <c r="FIV87" s="78"/>
      <c r="FIW87" s="78"/>
      <c r="FIX87" s="78"/>
      <c r="FIY87" s="78"/>
      <c r="FIZ87" s="78"/>
      <c r="FJA87" s="78"/>
      <c r="FJB87" s="78"/>
      <c r="FJC87" s="78"/>
      <c r="FJD87" s="78"/>
      <c r="FJE87" s="78"/>
      <c r="FJF87" s="78"/>
      <c r="FJG87" s="78"/>
      <c r="FJH87" s="78"/>
      <c r="FJI87" s="78"/>
      <c r="FJJ87" s="78"/>
      <c r="FJK87" s="78"/>
      <c r="FJL87" s="78"/>
      <c r="FJM87" s="78"/>
      <c r="FJN87" s="78"/>
      <c r="FJO87" s="78"/>
      <c r="FJP87" s="78"/>
      <c r="FJQ87" s="78"/>
      <c r="FJR87" s="78"/>
      <c r="FJS87" s="78"/>
      <c r="FJT87" s="78"/>
      <c r="FJU87" s="78"/>
      <c r="FJV87" s="78"/>
      <c r="FJW87" s="78"/>
      <c r="FJX87" s="78"/>
      <c r="FJY87" s="78"/>
      <c r="FJZ87" s="78"/>
      <c r="FKA87" s="78"/>
      <c r="FKB87" s="78"/>
      <c r="FKC87" s="78"/>
      <c r="FKD87" s="78"/>
      <c r="FKE87" s="78"/>
      <c r="FKF87" s="78"/>
      <c r="FKG87" s="78"/>
      <c r="FKH87" s="78"/>
      <c r="FKI87" s="78"/>
      <c r="FKJ87" s="78"/>
      <c r="FKK87" s="78"/>
      <c r="FKL87" s="78"/>
      <c r="FKM87" s="78"/>
      <c r="FKN87" s="78"/>
      <c r="FKO87" s="78"/>
      <c r="FKP87" s="78"/>
      <c r="FKQ87" s="78"/>
      <c r="FKR87" s="78"/>
      <c r="FKS87" s="78"/>
      <c r="FKT87" s="78"/>
      <c r="FKU87" s="78"/>
      <c r="FKV87" s="78"/>
      <c r="FKW87" s="78"/>
      <c r="FKX87" s="78"/>
      <c r="FKY87" s="78"/>
      <c r="FKZ87" s="78"/>
      <c r="FLA87" s="78"/>
      <c r="FLB87" s="78"/>
      <c r="FLC87" s="78"/>
      <c r="FLD87" s="78"/>
      <c r="FLE87" s="78"/>
      <c r="FLF87" s="78"/>
      <c r="FLG87" s="78"/>
      <c r="FLH87" s="78"/>
      <c r="FLI87" s="78"/>
      <c r="FLJ87" s="78"/>
      <c r="FLK87" s="78"/>
      <c r="FLL87" s="78"/>
      <c r="FLM87" s="78"/>
      <c r="FLN87" s="78"/>
      <c r="FLO87" s="78"/>
      <c r="FLP87" s="78"/>
      <c r="FLQ87" s="78"/>
      <c r="FLR87" s="78"/>
      <c r="FLS87" s="78"/>
      <c r="FLT87" s="78"/>
      <c r="FLU87" s="78"/>
      <c r="FLV87" s="78"/>
      <c r="FLW87" s="78"/>
      <c r="FLX87" s="78"/>
      <c r="FLY87" s="78"/>
      <c r="FLZ87" s="78"/>
      <c r="FMA87" s="78"/>
      <c r="FMB87" s="78"/>
      <c r="FMC87" s="78"/>
      <c r="FMD87" s="78"/>
      <c r="FME87" s="78"/>
      <c r="FMF87" s="78"/>
      <c r="FMG87" s="78"/>
      <c r="FMH87" s="78"/>
      <c r="FMI87" s="78"/>
      <c r="FMJ87" s="78"/>
      <c r="FMK87" s="78"/>
      <c r="FML87" s="78"/>
      <c r="FMM87" s="78"/>
      <c r="FMN87" s="78"/>
      <c r="FMO87" s="78"/>
      <c r="FMP87" s="78"/>
      <c r="FMQ87" s="78"/>
      <c r="FMR87" s="78"/>
      <c r="FMS87" s="78"/>
      <c r="FMT87" s="78"/>
      <c r="FMU87" s="78"/>
      <c r="FMV87" s="78"/>
      <c r="FMW87" s="78"/>
      <c r="FMX87" s="78"/>
      <c r="FMY87" s="78"/>
      <c r="FMZ87" s="78"/>
      <c r="FNA87" s="78"/>
      <c r="FNB87" s="78"/>
      <c r="FNC87" s="78"/>
      <c r="FND87" s="78"/>
      <c r="FNE87" s="78"/>
      <c r="FNF87" s="78"/>
      <c r="FNG87" s="78"/>
      <c r="FNH87" s="78"/>
      <c r="FNI87" s="78"/>
      <c r="FNJ87" s="78"/>
      <c r="FNK87" s="78"/>
      <c r="FNL87" s="78"/>
      <c r="FNM87" s="78"/>
      <c r="FNN87" s="78"/>
      <c r="FNO87" s="78"/>
      <c r="FNP87" s="78"/>
      <c r="FNQ87" s="78"/>
      <c r="FNR87" s="78"/>
      <c r="FNS87" s="78"/>
      <c r="FNT87" s="78"/>
      <c r="FNU87" s="78"/>
      <c r="FNV87" s="78"/>
      <c r="FNW87" s="78"/>
      <c r="FNX87" s="78"/>
      <c r="FNY87" s="78"/>
      <c r="FNZ87" s="78"/>
      <c r="FOA87" s="78"/>
      <c r="FOB87" s="78"/>
      <c r="FOC87" s="78"/>
      <c r="FOD87" s="78"/>
      <c r="FOE87" s="78"/>
      <c r="FOF87" s="78"/>
      <c r="FOG87" s="78"/>
      <c r="FOH87" s="78"/>
      <c r="FOI87" s="78"/>
      <c r="FOJ87" s="78"/>
      <c r="FOK87" s="78"/>
      <c r="FOL87" s="78"/>
      <c r="FOM87" s="78"/>
      <c r="FON87" s="78"/>
      <c r="FOO87" s="78"/>
      <c r="FOP87" s="78"/>
      <c r="FOQ87" s="78"/>
      <c r="FOR87" s="78"/>
      <c r="FOS87" s="78"/>
      <c r="FOT87" s="78"/>
      <c r="FOU87" s="78"/>
      <c r="FOV87" s="78"/>
      <c r="FOW87" s="78"/>
      <c r="FOX87" s="78"/>
      <c r="FOY87" s="78"/>
      <c r="FOZ87" s="78"/>
      <c r="FPA87" s="78"/>
      <c r="FPB87" s="78"/>
      <c r="FPC87" s="78"/>
      <c r="FPD87" s="78"/>
      <c r="FPE87" s="78"/>
      <c r="FPF87" s="78"/>
      <c r="FPG87" s="78"/>
      <c r="FPH87" s="78"/>
      <c r="FPI87" s="78"/>
      <c r="FPJ87" s="78"/>
      <c r="FPK87" s="78"/>
      <c r="FPL87" s="78"/>
      <c r="FPM87" s="78"/>
      <c r="FPN87" s="78"/>
      <c r="FPO87" s="78"/>
      <c r="FPP87" s="78"/>
      <c r="FPQ87" s="78"/>
      <c r="FPR87" s="78"/>
      <c r="FPS87" s="78"/>
      <c r="FPT87" s="78"/>
      <c r="FPU87" s="78"/>
      <c r="FPV87" s="78"/>
      <c r="FPW87" s="78"/>
      <c r="FPX87" s="78"/>
      <c r="FPY87" s="78"/>
      <c r="FPZ87" s="78"/>
      <c r="FQA87" s="78"/>
      <c r="FQB87" s="78"/>
      <c r="FQC87" s="78"/>
      <c r="FQD87" s="78"/>
      <c r="FQE87" s="78"/>
      <c r="FQF87" s="78"/>
      <c r="FQG87" s="78"/>
      <c r="FQH87" s="78"/>
      <c r="FQI87" s="78"/>
      <c r="FQJ87" s="78"/>
      <c r="FQK87" s="78"/>
      <c r="FQL87" s="78"/>
      <c r="FQM87" s="78"/>
      <c r="FQN87" s="78"/>
      <c r="FQO87" s="78"/>
      <c r="FQP87" s="78"/>
      <c r="FQQ87" s="78"/>
      <c r="FQR87" s="78"/>
      <c r="FQS87" s="78"/>
      <c r="FQT87" s="78"/>
      <c r="FQU87" s="78"/>
      <c r="FQV87" s="78"/>
      <c r="FQW87" s="78"/>
      <c r="FQX87" s="78"/>
      <c r="FQY87" s="78"/>
      <c r="FQZ87" s="78"/>
      <c r="FRA87" s="78"/>
      <c r="FRB87" s="78"/>
      <c r="FRC87" s="78"/>
      <c r="FRD87" s="78"/>
      <c r="FRE87" s="78"/>
      <c r="FRF87" s="78"/>
      <c r="FRG87" s="78"/>
      <c r="FRH87" s="78"/>
      <c r="FRI87" s="78"/>
      <c r="FRJ87" s="78"/>
      <c r="FRK87" s="78"/>
      <c r="FRL87" s="78"/>
      <c r="FRM87" s="78"/>
      <c r="FRN87" s="78"/>
      <c r="FRO87" s="78"/>
      <c r="FRP87" s="78"/>
      <c r="FRQ87" s="78"/>
      <c r="FRR87" s="78"/>
      <c r="FRS87" s="78"/>
      <c r="FRT87" s="78"/>
      <c r="FRU87" s="78"/>
      <c r="FRV87" s="78"/>
      <c r="FRW87" s="78"/>
      <c r="FRX87" s="78"/>
      <c r="FRY87" s="78"/>
      <c r="FRZ87" s="78"/>
      <c r="FSA87" s="78"/>
      <c r="FSB87" s="78"/>
      <c r="FSC87" s="78"/>
      <c r="FSD87" s="78"/>
      <c r="FSE87" s="78"/>
      <c r="FSF87" s="78"/>
      <c r="FSG87" s="78"/>
      <c r="FSH87" s="78"/>
      <c r="FSI87" s="78"/>
      <c r="FSJ87" s="78"/>
      <c r="FSK87" s="78"/>
      <c r="FSL87" s="78"/>
      <c r="FSM87" s="78"/>
      <c r="FSN87" s="78"/>
      <c r="FSO87" s="78"/>
      <c r="FSP87" s="78"/>
      <c r="FSQ87" s="78"/>
      <c r="FSR87" s="78"/>
      <c r="FSS87" s="78"/>
      <c r="FST87" s="78"/>
      <c r="FSU87" s="78"/>
      <c r="FSV87" s="78"/>
      <c r="FSW87" s="78"/>
      <c r="FSX87" s="78"/>
      <c r="FSY87" s="78"/>
      <c r="FSZ87" s="78"/>
      <c r="FTA87" s="78"/>
      <c r="FTB87" s="78"/>
      <c r="FTC87" s="78"/>
      <c r="FTD87" s="78"/>
      <c r="FTE87" s="78"/>
      <c r="FTF87" s="78"/>
      <c r="FTG87" s="78"/>
      <c r="FTH87" s="78"/>
      <c r="FTI87" s="78"/>
      <c r="FTJ87" s="78"/>
      <c r="FTK87" s="78"/>
      <c r="FTL87" s="78"/>
      <c r="FTM87" s="78"/>
      <c r="FTN87" s="78"/>
      <c r="FTO87" s="78"/>
      <c r="FTP87" s="78"/>
      <c r="FTQ87" s="78"/>
      <c r="FTR87" s="78"/>
      <c r="FTS87" s="78"/>
      <c r="FTT87" s="78"/>
      <c r="FTU87" s="78"/>
      <c r="FTV87" s="78"/>
      <c r="FTW87" s="78"/>
      <c r="FTX87" s="78"/>
      <c r="FTY87" s="78"/>
      <c r="FTZ87" s="78"/>
      <c r="FUA87" s="78"/>
      <c r="FUB87" s="78"/>
      <c r="FUC87" s="78"/>
      <c r="FUD87" s="78"/>
      <c r="FUE87" s="78"/>
      <c r="FUF87" s="78"/>
      <c r="FUG87" s="78"/>
      <c r="FUH87" s="78"/>
      <c r="FUI87" s="78"/>
      <c r="FUJ87" s="78"/>
      <c r="FUK87" s="78"/>
      <c r="FUL87" s="78"/>
      <c r="FUM87" s="78"/>
      <c r="FUN87" s="78"/>
      <c r="FUO87" s="78"/>
      <c r="FUP87" s="78"/>
      <c r="FUQ87" s="78"/>
      <c r="FUR87" s="78"/>
      <c r="FUS87" s="78"/>
      <c r="FUT87" s="78"/>
      <c r="FUU87" s="78"/>
      <c r="FUV87" s="78"/>
      <c r="FUW87" s="78"/>
      <c r="FUX87" s="78"/>
      <c r="FUY87" s="78"/>
      <c r="FUZ87" s="78"/>
      <c r="FVA87" s="78"/>
      <c r="FVB87" s="78"/>
      <c r="FVC87" s="78"/>
      <c r="FVD87" s="78"/>
      <c r="FVE87" s="78"/>
      <c r="FVF87" s="78"/>
      <c r="FVG87" s="78"/>
      <c r="FVH87" s="78"/>
      <c r="FVI87" s="78"/>
      <c r="FVJ87" s="78"/>
      <c r="FVK87" s="78"/>
      <c r="FVL87" s="78"/>
      <c r="FVM87" s="78"/>
      <c r="FVN87" s="78"/>
      <c r="FVO87" s="78"/>
      <c r="FVP87" s="78"/>
      <c r="FVQ87" s="78"/>
      <c r="FVR87" s="78"/>
      <c r="FVS87" s="78"/>
      <c r="FVT87" s="78"/>
      <c r="FVU87" s="78"/>
      <c r="FVV87" s="78"/>
      <c r="FVW87" s="78"/>
      <c r="FVX87" s="78"/>
      <c r="FVY87" s="78"/>
      <c r="FVZ87" s="78"/>
      <c r="FWA87" s="78"/>
      <c r="FWB87" s="78"/>
      <c r="FWC87" s="78"/>
      <c r="FWD87" s="78"/>
      <c r="FWE87" s="78"/>
      <c r="FWF87" s="78"/>
      <c r="FWG87" s="78"/>
      <c r="FWH87" s="78"/>
      <c r="FWI87" s="78"/>
      <c r="FWJ87" s="78"/>
      <c r="FWK87" s="78"/>
      <c r="FWL87" s="78"/>
      <c r="FWM87" s="78"/>
      <c r="FWN87" s="78"/>
      <c r="FWO87" s="78"/>
      <c r="FWP87" s="78"/>
      <c r="FWQ87" s="78"/>
      <c r="FWR87" s="78"/>
      <c r="FWS87" s="78"/>
      <c r="FWT87" s="78"/>
      <c r="FWU87" s="78"/>
      <c r="FWV87" s="78"/>
      <c r="FWW87" s="78"/>
      <c r="FWX87" s="78"/>
      <c r="FWY87" s="78"/>
      <c r="FWZ87" s="78"/>
      <c r="FXA87" s="78"/>
      <c r="FXB87" s="78"/>
      <c r="FXC87" s="78"/>
      <c r="FXD87" s="78"/>
      <c r="FXE87" s="78"/>
      <c r="FXF87" s="78"/>
      <c r="FXG87" s="78"/>
      <c r="FXH87" s="78"/>
      <c r="FXI87" s="78"/>
      <c r="FXJ87" s="78"/>
      <c r="FXK87" s="78"/>
      <c r="FXL87" s="78"/>
      <c r="FXM87" s="78"/>
      <c r="FXN87" s="78"/>
      <c r="FXO87" s="78"/>
      <c r="FXP87" s="78"/>
      <c r="FXQ87" s="78"/>
      <c r="FXR87" s="78"/>
      <c r="FXS87" s="78"/>
      <c r="FXT87" s="78"/>
      <c r="FXU87" s="78"/>
      <c r="FXV87" s="78"/>
      <c r="FXW87" s="78"/>
      <c r="FXX87" s="78"/>
      <c r="FXY87" s="78"/>
      <c r="FXZ87" s="78"/>
      <c r="FYA87" s="78"/>
      <c r="FYB87" s="78"/>
      <c r="FYC87" s="78"/>
      <c r="FYD87" s="78"/>
      <c r="FYE87" s="78"/>
      <c r="FYF87" s="78"/>
      <c r="FYG87" s="78"/>
      <c r="FYH87" s="78"/>
      <c r="FYI87" s="78"/>
      <c r="FYJ87" s="78"/>
      <c r="FYK87" s="78"/>
      <c r="FYL87" s="78"/>
      <c r="FYM87" s="78"/>
      <c r="FYN87" s="78"/>
      <c r="FYO87" s="78"/>
      <c r="FYP87" s="78"/>
      <c r="FYQ87" s="78"/>
      <c r="FYR87" s="78"/>
      <c r="FYS87" s="78"/>
      <c r="FYT87" s="78"/>
      <c r="FYU87" s="78"/>
      <c r="FYV87" s="78"/>
      <c r="FYW87" s="78"/>
      <c r="FYX87" s="78"/>
      <c r="FYY87" s="78"/>
      <c r="FYZ87" s="78"/>
      <c r="FZA87" s="78"/>
      <c r="FZB87" s="78"/>
      <c r="FZC87" s="78"/>
      <c r="FZD87" s="78"/>
      <c r="FZE87" s="78"/>
      <c r="FZF87" s="78"/>
      <c r="FZG87" s="78"/>
      <c r="FZH87" s="78"/>
      <c r="FZI87" s="78"/>
      <c r="FZJ87" s="78"/>
      <c r="FZK87" s="78"/>
      <c r="FZL87" s="78"/>
      <c r="FZM87" s="78"/>
      <c r="FZN87" s="78"/>
      <c r="FZO87" s="78"/>
      <c r="FZP87" s="78"/>
      <c r="FZQ87" s="78"/>
      <c r="FZR87" s="78"/>
      <c r="FZS87" s="78"/>
      <c r="FZT87" s="78"/>
      <c r="FZU87" s="78"/>
      <c r="FZV87" s="78"/>
      <c r="FZW87" s="78"/>
      <c r="FZX87" s="78"/>
      <c r="FZY87" s="78"/>
      <c r="FZZ87" s="78"/>
      <c r="GAA87" s="78"/>
      <c r="GAB87" s="78"/>
      <c r="GAC87" s="78"/>
      <c r="GAD87" s="78"/>
      <c r="GAE87" s="78"/>
      <c r="GAF87" s="78"/>
      <c r="GAG87" s="78"/>
      <c r="GAH87" s="78"/>
      <c r="GAI87" s="78"/>
      <c r="GAJ87" s="78"/>
      <c r="GAK87" s="78"/>
      <c r="GAL87" s="78"/>
      <c r="GAM87" s="78"/>
      <c r="GAN87" s="78"/>
      <c r="GAO87" s="78"/>
      <c r="GAP87" s="78"/>
      <c r="GAQ87" s="78"/>
      <c r="GAR87" s="78"/>
      <c r="GAS87" s="78"/>
      <c r="GAT87" s="78"/>
      <c r="GAU87" s="78"/>
      <c r="GAV87" s="78"/>
      <c r="GAW87" s="78"/>
      <c r="GAX87" s="78"/>
      <c r="GAY87" s="78"/>
      <c r="GAZ87" s="78"/>
      <c r="GBA87" s="78"/>
      <c r="GBB87" s="78"/>
      <c r="GBC87" s="78"/>
      <c r="GBD87" s="78"/>
      <c r="GBE87" s="78"/>
      <c r="GBF87" s="78"/>
      <c r="GBG87" s="78"/>
      <c r="GBH87" s="78"/>
      <c r="GBI87" s="78"/>
      <c r="GBJ87" s="78"/>
      <c r="GBK87" s="78"/>
      <c r="GBL87" s="78"/>
      <c r="GBM87" s="78"/>
      <c r="GBN87" s="78"/>
      <c r="GBO87" s="78"/>
      <c r="GBP87" s="78"/>
      <c r="GBQ87" s="78"/>
      <c r="GBR87" s="78"/>
      <c r="GBS87" s="78"/>
      <c r="GBT87" s="78"/>
      <c r="GBU87" s="78"/>
      <c r="GBV87" s="78"/>
      <c r="GBW87" s="78"/>
      <c r="GBX87" s="78"/>
      <c r="GBY87" s="78"/>
      <c r="GBZ87" s="78"/>
      <c r="GCA87" s="78"/>
      <c r="GCB87" s="78"/>
      <c r="GCC87" s="78"/>
      <c r="GCD87" s="78"/>
      <c r="GCE87" s="78"/>
      <c r="GCF87" s="78"/>
      <c r="GCG87" s="78"/>
      <c r="GCH87" s="78"/>
      <c r="GCI87" s="78"/>
      <c r="GCJ87" s="78"/>
      <c r="GCK87" s="78"/>
      <c r="GCL87" s="78"/>
      <c r="GCM87" s="78"/>
      <c r="GCN87" s="78"/>
      <c r="GCO87" s="78"/>
      <c r="GCP87" s="78"/>
      <c r="GCQ87" s="78"/>
      <c r="GCR87" s="78"/>
      <c r="GCS87" s="78"/>
      <c r="GCT87" s="78"/>
      <c r="GCU87" s="78"/>
      <c r="GCV87" s="78"/>
      <c r="GCW87" s="78"/>
      <c r="GCX87" s="78"/>
      <c r="GCY87" s="78"/>
      <c r="GCZ87" s="78"/>
      <c r="GDA87" s="78"/>
      <c r="GDB87" s="78"/>
      <c r="GDC87" s="78"/>
      <c r="GDD87" s="78"/>
      <c r="GDE87" s="78"/>
      <c r="GDF87" s="78"/>
      <c r="GDG87" s="78"/>
      <c r="GDH87" s="78"/>
      <c r="GDI87" s="78"/>
      <c r="GDJ87" s="78"/>
      <c r="GDK87" s="78"/>
      <c r="GDL87" s="78"/>
      <c r="GDM87" s="78"/>
      <c r="GDN87" s="78"/>
      <c r="GDO87" s="78"/>
      <c r="GDP87" s="78"/>
      <c r="GDQ87" s="78"/>
      <c r="GDR87" s="78"/>
      <c r="GDS87" s="78"/>
      <c r="GDT87" s="78"/>
      <c r="GDU87" s="78"/>
      <c r="GDV87" s="78"/>
      <c r="GDW87" s="78"/>
      <c r="GDX87" s="78"/>
      <c r="GDY87" s="78"/>
      <c r="GDZ87" s="78"/>
      <c r="GEA87" s="78"/>
      <c r="GEB87" s="78"/>
      <c r="GEC87" s="78"/>
      <c r="GED87" s="78"/>
      <c r="GEE87" s="78"/>
      <c r="GEF87" s="78"/>
      <c r="GEG87" s="78"/>
      <c r="GEH87" s="78"/>
      <c r="GEI87" s="78"/>
      <c r="GEJ87" s="78"/>
      <c r="GEK87" s="78"/>
      <c r="GEL87" s="78"/>
      <c r="GEM87" s="78"/>
      <c r="GEN87" s="78"/>
      <c r="GEO87" s="78"/>
      <c r="GEP87" s="78"/>
      <c r="GEQ87" s="78"/>
      <c r="GER87" s="78"/>
      <c r="GES87" s="78"/>
      <c r="GET87" s="78"/>
      <c r="GEU87" s="78"/>
      <c r="GEV87" s="78"/>
      <c r="GEW87" s="78"/>
      <c r="GEX87" s="78"/>
      <c r="GEY87" s="78"/>
      <c r="GEZ87" s="78"/>
      <c r="GFA87" s="78"/>
      <c r="GFB87" s="78"/>
      <c r="GFC87" s="78"/>
      <c r="GFD87" s="78"/>
      <c r="GFE87" s="78"/>
      <c r="GFF87" s="78"/>
      <c r="GFG87" s="78"/>
      <c r="GFH87" s="78"/>
      <c r="GFI87" s="78"/>
      <c r="GFJ87" s="78"/>
      <c r="GFK87" s="78"/>
      <c r="GFL87" s="78"/>
      <c r="GFM87" s="78"/>
      <c r="GFN87" s="78"/>
      <c r="GFO87" s="78"/>
      <c r="GFP87" s="78"/>
      <c r="GFQ87" s="78"/>
      <c r="GFR87" s="78"/>
      <c r="GFS87" s="78"/>
      <c r="GFT87" s="78"/>
      <c r="GFU87" s="78"/>
      <c r="GFV87" s="78"/>
      <c r="GFW87" s="78"/>
      <c r="GFX87" s="78"/>
      <c r="GFY87" s="78"/>
      <c r="GFZ87" s="78"/>
      <c r="GGA87" s="78"/>
      <c r="GGB87" s="78"/>
      <c r="GGC87" s="78"/>
      <c r="GGD87" s="78"/>
      <c r="GGE87" s="78"/>
      <c r="GGF87" s="78"/>
      <c r="GGG87" s="78"/>
      <c r="GGH87" s="78"/>
      <c r="GGI87" s="78"/>
      <c r="GGJ87" s="78"/>
      <c r="GGK87" s="78"/>
      <c r="GGL87" s="78"/>
      <c r="GGM87" s="78"/>
      <c r="GGN87" s="78"/>
      <c r="GGO87" s="78"/>
      <c r="GGP87" s="78"/>
      <c r="GGQ87" s="78"/>
      <c r="GGR87" s="78"/>
      <c r="GGS87" s="78"/>
      <c r="GGT87" s="78"/>
      <c r="GGU87" s="78"/>
      <c r="GGV87" s="78"/>
      <c r="GGW87" s="78"/>
      <c r="GGX87" s="78"/>
      <c r="GGY87" s="78"/>
      <c r="GGZ87" s="78"/>
      <c r="GHA87" s="78"/>
      <c r="GHB87" s="78"/>
      <c r="GHC87" s="78"/>
      <c r="GHD87" s="78"/>
      <c r="GHE87" s="78"/>
      <c r="GHF87" s="78"/>
      <c r="GHG87" s="78"/>
      <c r="GHH87" s="78"/>
      <c r="GHI87" s="78"/>
      <c r="GHJ87" s="78"/>
      <c r="GHK87" s="78"/>
      <c r="GHL87" s="78"/>
      <c r="GHM87" s="78"/>
      <c r="GHN87" s="78"/>
      <c r="GHO87" s="78"/>
      <c r="GHP87" s="78"/>
      <c r="GHQ87" s="78"/>
      <c r="GHR87" s="78"/>
      <c r="GHS87" s="78"/>
      <c r="GHT87" s="78"/>
      <c r="GHU87" s="78"/>
      <c r="GHV87" s="78"/>
      <c r="GHW87" s="78"/>
      <c r="GHX87" s="78"/>
      <c r="GHY87" s="78"/>
      <c r="GHZ87" s="78"/>
      <c r="GIA87" s="78"/>
      <c r="GIB87" s="78"/>
      <c r="GIC87" s="78"/>
      <c r="GID87" s="78"/>
      <c r="GIE87" s="78"/>
      <c r="GIF87" s="78"/>
      <c r="GIG87" s="78"/>
      <c r="GIH87" s="78"/>
      <c r="GII87" s="78"/>
      <c r="GIJ87" s="78"/>
      <c r="GIK87" s="78"/>
      <c r="GIL87" s="78"/>
      <c r="GIM87" s="78"/>
      <c r="GIN87" s="78"/>
      <c r="GIO87" s="78"/>
      <c r="GIP87" s="78"/>
      <c r="GIQ87" s="78"/>
      <c r="GIR87" s="78"/>
      <c r="GIS87" s="78"/>
      <c r="GIT87" s="78"/>
      <c r="GIU87" s="78"/>
      <c r="GIV87" s="78"/>
      <c r="GIW87" s="78"/>
      <c r="GIX87" s="78"/>
      <c r="GIY87" s="78"/>
      <c r="GIZ87" s="78"/>
      <c r="GJA87" s="78"/>
      <c r="GJB87" s="78"/>
      <c r="GJC87" s="78"/>
      <c r="GJD87" s="78"/>
      <c r="GJE87" s="78"/>
      <c r="GJF87" s="78"/>
      <c r="GJG87" s="78"/>
      <c r="GJH87" s="78"/>
      <c r="GJI87" s="78"/>
      <c r="GJJ87" s="78"/>
      <c r="GJK87" s="78"/>
      <c r="GJL87" s="78"/>
      <c r="GJM87" s="78"/>
      <c r="GJN87" s="78"/>
      <c r="GJO87" s="78"/>
      <c r="GJP87" s="78"/>
      <c r="GJQ87" s="78"/>
      <c r="GJR87" s="78"/>
      <c r="GJS87" s="78"/>
      <c r="GJT87" s="78"/>
      <c r="GJU87" s="78"/>
      <c r="GJV87" s="78"/>
      <c r="GJW87" s="78"/>
      <c r="GJX87" s="78"/>
      <c r="GJY87" s="78"/>
      <c r="GJZ87" s="78"/>
      <c r="GKA87" s="78"/>
      <c r="GKB87" s="78"/>
      <c r="GKC87" s="78"/>
      <c r="GKD87" s="78"/>
      <c r="GKE87" s="78"/>
      <c r="GKF87" s="78"/>
      <c r="GKG87" s="78"/>
      <c r="GKH87" s="78"/>
      <c r="GKI87" s="78"/>
      <c r="GKJ87" s="78"/>
      <c r="GKK87" s="78"/>
      <c r="GKL87" s="78"/>
      <c r="GKM87" s="78"/>
      <c r="GKN87" s="78"/>
      <c r="GKO87" s="78"/>
      <c r="GKP87" s="78"/>
      <c r="GKQ87" s="78"/>
      <c r="GKR87" s="78"/>
      <c r="GKS87" s="78"/>
      <c r="GKT87" s="78"/>
      <c r="GKU87" s="78"/>
      <c r="GKV87" s="78"/>
      <c r="GKW87" s="78"/>
      <c r="GKX87" s="78"/>
      <c r="GKY87" s="78"/>
      <c r="GKZ87" s="78"/>
      <c r="GLA87" s="78"/>
      <c r="GLB87" s="78"/>
      <c r="GLC87" s="78"/>
      <c r="GLD87" s="78"/>
      <c r="GLE87" s="78"/>
      <c r="GLF87" s="78"/>
      <c r="GLG87" s="78"/>
      <c r="GLH87" s="78"/>
      <c r="GLI87" s="78"/>
      <c r="GLJ87" s="78"/>
      <c r="GLK87" s="78"/>
      <c r="GLL87" s="78"/>
      <c r="GLM87" s="78"/>
      <c r="GLN87" s="78"/>
      <c r="GLO87" s="78"/>
      <c r="GLP87" s="78"/>
      <c r="GLQ87" s="78"/>
      <c r="GLR87" s="78"/>
      <c r="GLS87" s="78"/>
      <c r="GLT87" s="78"/>
      <c r="GLU87" s="78"/>
      <c r="GLV87" s="78"/>
      <c r="GLW87" s="78"/>
      <c r="GLX87" s="78"/>
      <c r="GLY87" s="78"/>
      <c r="GLZ87" s="78"/>
      <c r="GMA87" s="78"/>
      <c r="GMB87" s="78"/>
      <c r="GMC87" s="78"/>
      <c r="GMD87" s="78"/>
      <c r="GME87" s="78"/>
      <c r="GMF87" s="78"/>
      <c r="GMG87" s="78"/>
      <c r="GMH87" s="78"/>
      <c r="GMI87" s="78"/>
      <c r="GMJ87" s="78"/>
      <c r="GMK87" s="78"/>
      <c r="GML87" s="78"/>
      <c r="GMM87" s="78"/>
      <c r="GMN87" s="78"/>
      <c r="GMO87" s="78"/>
      <c r="GMP87" s="78"/>
      <c r="GMQ87" s="78"/>
      <c r="GMR87" s="78"/>
      <c r="GMS87" s="78"/>
      <c r="GMT87" s="78"/>
      <c r="GMU87" s="78"/>
      <c r="GMV87" s="78"/>
      <c r="GMW87" s="78"/>
      <c r="GMX87" s="78"/>
      <c r="GMY87" s="78"/>
      <c r="GMZ87" s="78"/>
      <c r="GNA87" s="78"/>
      <c r="GNB87" s="78"/>
      <c r="GNC87" s="78"/>
      <c r="GND87" s="78"/>
      <c r="GNE87" s="78"/>
      <c r="GNF87" s="78"/>
      <c r="GNG87" s="78"/>
      <c r="GNH87" s="78"/>
      <c r="GNI87" s="78"/>
      <c r="GNJ87" s="78"/>
      <c r="GNK87" s="78"/>
      <c r="GNL87" s="78"/>
      <c r="GNM87" s="78"/>
      <c r="GNN87" s="78"/>
      <c r="GNO87" s="78"/>
      <c r="GNP87" s="78"/>
      <c r="GNQ87" s="78"/>
      <c r="GNR87" s="78"/>
      <c r="GNS87" s="78"/>
      <c r="GNT87" s="78"/>
      <c r="GNU87" s="78"/>
      <c r="GNV87" s="78"/>
      <c r="GNW87" s="78"/>
      <c r="GNX87" s="78"/>
      <c r="GNY87" s="78"/>
      <c r="GNZ87" s="78"/>
      <c r="GOA87" s="78"/>
      <c r="GOB87" s="78"/>
      <c r="GOC87" s="78"/>
      <c r="GOD87" s="78"/>
      <c r="GOE87" s="78"/>
      <c r="GOF87" s="78"/>
      <c r="GOG87" s="78"/>
      <c r="GOH87" s="78"/>
      <c r="GOI87" s="78"/>
      <c r="GOJ87" s="78"/>
      <c r="GOK87" s="78"/>
      <c r="GOL87" s="78"/>
      <c r="GOM87" s="78"/>
      <c r="GON87" s="78"/>
      <c r="GOO87" s="78"/>
      <c r="GOP87" s="78"/>
      <c r="GOQ87" s="78"/>
      <c r="GOR87" s="78"/>
      <c r="GOS87" s="78"/>
      <c r="GOT87" s="78"/>
      <c r="GOU87" s="78"/>
      <c r="GOV87" s="78"/>
      <c r="GOW87" s="78"/>
      <c r="GOX87" s="78"/>
      <c r="GOY87" s="78"/>
      <c r="GOZ87" s="78"/>
      <c r="GPA87" s="78"/>
      <c r="GPB87" s="78"/>
      <c r="GPC87" s="78"/>
      <c r="GPD87" s="78"/>
      <c r="GPE87" s="78"/>
      <c r="GPF87" s="78"/>
      <c r="GPG87" s="78"/>
      <c r="GPH87" s="78"/>
      <c r="GPI87" s="78"/>
      <c r="GPJ87" s="78"/>
      <c r="GPK87" s="78"/>
      <c r="GPL87" s="78"/>
      <c r="GPM87" s="78"/>
      <c r="GPN87" s="78"/>
      <c r="GPO87" s="78"/>
      <c r="GPP87" s="78"/>
      <c r="GPQ87" s="78"/>
      <c r="GPR87" s="78"/>
      <c r="GPS87" s="78"/>
      <c r="GPT87" s="78"/>
      <c r="GPU87" s="78"/>
      <c r="GPV87" s="78"/>
      <c r="GPW87" s="78"/>
      <c r="GPX87" s="78"/>
      <c r="GPY87" s="78"/>
      <c r="GPZ87" s="78"/>
      <c r="GQA87" s="78"/>
      <c r="GQB87" s="78"/>
      <c r="GQC87" s="78"/>
      <c r="GQD87" s="78"/>
      <c r="GQE87" s="78"/>
      <c r="GQF87" s="78"/>
      <c r="GQG87" s="78"/>
      <c r="GQH87" s="78"/>
      <c r="GQI87" s="78"/>
      <c r="GQJ87" s="78"/>
      <c r="GQK87" s="78"/>
      <c r="GQL87" s="78"/>
      <c r="GQM87" s="78"/>
      <c r="GQN87" s="78"/>
      <c r="GQO87" s="78"/>
      <c r="GQP87" s="78"/>
      <c r="GQQ87" s="78"/>
      <c r="GQR87" s="78"/>
      <c r="GQS87" s="78"/>
      <c r="GQT87" s="78"/>
      <c r="GQU87" s="78"/>
      <c r="GQV87" s="78"/>
      <c r="GQW87" s="78"/>
      <c r="GQX87" s="78"/>
      <c r="GQY87" s="78"/>
      <c r="GQZ87" s="78"/>
      <c r="GRA87" s="78"/>
      <c r="GRB87" s="78"/>
      <c r="GRC87" s="78"/>
      <c r="GRD87" s="78"/>
      <c r="GRE87" s="78"/>
      <c r="GRF87" s="78"/>
      <c r="GRG87" s="78"/>
      <c r="GRH87" s="78"/>
      <c r="GRI87" s="78"/>
      <c r="GRJ87" s="78"/>
      <c r="GRK87" s="78"/>
      <c r="GRL87" s="78"/>
      <c r="GRM87" s="78"/>
      <c r="GRN87" s="78"/>
      <c r="GRO87" s="78"/>
      <c r="GRP87" s="78"/>
      <c r="GRQ87" s="78"/>
      <c r="GRR87" s="78"/>
      <c r="GRS87" s="78"/>
      <c r="GRT87" s="78"/>
      <c r="GRU87" s="78"/>
      <c r="GRV87" s="78"/>
      <c r="GRW87" s="78"/>
      <c r="GRX87" s="78"/>
      <c r="GRY87" s="78"/>
      <c r="GRZ87" s="78"/>
      <c r="GSA87" s="78"/>
      <c r="GSB87" s="78"/>
      <c r="GSC87" s="78"/>
      <c r="GSD87" s="78"/>
      <c r="GSE87" s="78"/>
      <c r="GSF87" s="78"/>
      <c r="GSG87" s="78"/>
      <c r="GSH87" s="78"/>
      <c r="GSI87" s="78"/>
      <c r="GSJ87" s="78"/>
      <c r="GSK87" s="78"/>
      <c r="GSL87" s="78"/>
      <c r="GSM87" s="78"/>
      <c r="GSN87" s="78"/>
      <c r="GSO87" s="78"/>
      <c r="GSP87" s="78"/>
      <c r="GSQ87" s="78"/>
      <c r="GSR87" s="78"/>
      <c r="GSS87" s="78"/>
      <c r="GST87" s="78"/>
      <c r="GSU87" s="78"/>
      <c r="GSV87" s="78"/>
      <c r="GSW87" s="78"/>
      <c r="GSX87" s="78"/>
      <c r="GSY87" s="78"/>
      <c r="GSZ87" s="78"/>
      <c r="GTA87" s="78"/>
      <c r="GTB87" s="78"/>
      <c r="GTC87" s="78"/>
      <c r="GTD87" s="78"/>
      <c r="GTE87" s="78"/>
      <c r="GTF87" s="78"/>
      <c r="GTG87" s="78"/>
      <c r="GTH87" s="78"/>
      <c r="GTI87" s="78"/>
      <c r="GTJ87" s="78"/>
      <c r="GTK87" s="78"/>
      <c r="GTL87" s="78"/>
      <c r="GTM87" s="78"/>
      <c r="GTN87" s="78"/>
      <c r="GTO87" s="78"/>
      <c r="GTP87" s="78"/>
      <c r="GTQ87" s="78"/>
      <c r="GTR87" s="78"/>
      <c r="GTS87" s="78"/>
      <c r="GTT87" s="78"/>
      <c r="GTU87" s="78"/>
      <c r="GTV87" s="78"/>
      <c r="GTW87" s="78"/>
      <c r="GTX87" s="78"/>
      <c r="GTY87" s="78"/>
      <c r="GTZ87" s="78"/>
      <c r="GUA87" s="78"/>
      <c r="GUB87" s="78"/>
      <c r="GUC87" s="78"/>
      <c r="GUD87" s="78"/>
      <c r="GUE87" s="78"/>
      <c r="GUF87" s="78"/>
      <c r="GUG87" s="78"/>
      <c r="GUH87" s="78"/>
      <c r="GUI87" s="78"/>
      <c r="GUJ87" s="78"/>
      <c r="GUK87" s="78"/>
      <c r="GUL87" s="78"/>
      <c r="GUM87" s="78"/>
      <c r="GUN87" s="78"/>
      <c r="GUO87" s="78"/>
      <c r="GUP87" s="78"/>
      <c r="GUQ87" s="78"/>
      <c r="GUR87" s="78"/>
      <c r="GUS87" s="78"/>
      <c r="GUT87" s="78"/>
      <c r="GUU87" s="78"/>
      <c r="GUV87" s="78"/>
      <c r="GUW87" s="78"/>
      <c r="GUX87" s="78"/>
      <c r="GUY87" s="78"/>
      <c r="GUZ87" s="78"/>
      <c r="GVA87" s="78"/>
      <c r="GVB87" s="78"/>
      <c r="GVC87" s="78"/>
      <c r="GVD87" s="78"/>
      <c r="GVE87" s="78"/>
      <c r="GVF87" s="78"/>
      <c r="GVG87" s="78"/>
      <c r="GVH87" s="78"/>
      <c r="GVI87" s="78"/>
      <c r="GVJ87" s="78"/>
      <c r="GVK87" s="78"/>
      <c r="GVL87" s="78"/>
      <c r="GVM87" s="78"/>
      <c r="GVN87" s="78"/>
      <c r="GVO87" s="78"/>
      <c r="GVP87" s="78"/>
      <c r="GVQ87" s="78"/>
      <c r="GVR87" s="78"/>
      <c r="GVS87" s="78"/>
      <c r="GVT87" s="78"/>
      <c r="GVU87" s="78"/>
      <c r="GVV87" s="78"/>
      <c r="GVW87" s="78"/>
      <c r="GVX87" s="78"/>
      <c r="GVY87" s="78"/>
      <c r="GVZ87" s="78"/>
      <c r="GWA87" s="78"/>
      <c r="GWB87" s="78"/>
      <c r="GWC87" s="78"/>
      <c r="GWD87" s="78"/>
      <c r="GWE87" s="78"/>
      <c r="GWF87" s="78"/>
      <c r="GWG87" s="78"/>
      <c r="GWH87" s="78"/>
      <c r="GWI87" s="78"/>
      <c r="GWJ87" s="78"/>
      <c r="GWK87" s="78"/>
      <c r="GWL87" s="78"/>
      <c r="GWM87" s="78"/>
      <c r="GWN87" s="78"/>
      <c r="GWO87" s="78"/>
      <c r="GWP87" s="78"/>
      <c r="GWQ87" s="78"/>
      <c r="GWR87" s="78"/>
      <c r="GWS87" s="78"/>
      <c r="GWT87" s="78"/>
      <c r="GWU87" s="78"/>
      <c r="GWV87" s="78"/>
      <c r="GWW87" s="78"/>
      <c r="GWX87" s="78"/>
      <c r="GWY87" s="78"/>
      <c r="GWZ87" s="78"/>
      <c r="GXA87" s="78"/>
      <c r="GXB87" s="78"/>
      <c r="GXC87" s="78"/>
      <c r="GXD87" s="78"/>
      <c r="GXE87" s="78"/>
      <c r="GXF87" s="78"/>
      <c r="GXG87" s="78"/>
      <c r="GXH87" s="78"/>
      <c r="GXI87" s="78"/>
      <c r="GXJ87" s="78"/>
      <c r="GXK87" s="78"/>
      <c r="GXL87" s="78"/>
      <c r="GXM87" s="78"/>
      <c r="GXN87" s="78"/>
      <c r="GXO87" s="78"/>
      <c r="GXP87" s="78"/>
      <c r="GXQ87" s="78"/>
      <c r="GXR87" s="78"/>
      <c r="GXS87" s="78"/>
      <c r="GXT87" s="78"/>
      <c r="GXU87" s="78"/>
      <c r="GXV87" s="78"/>
      <c r="GXW87" s="78"/>
      <c r="GXX87" s="78"/>
      <c r="GXY87" s="78"/>
      <c r="GXZ87" s="78"/>
      <c r="GYA87" s="78"/>
      <c r="GYB87" s="78"/>
      <c r="GYC87" s="78"/>
      <c r="GYD87" s="78"/>
      <c r="GYE87" s="78"/>
      <c r="GYF87" s="78"/>
      <c r="GYG87" s="78"/>
      <c r="GYH87" s="78"/>
      <c r="GYI87" s="78"/>
      <c r="GYJ87" s="78"/>
      <c r="GYK87" s="78"/>
      <c r="GYL87" s="78"/>
      <c r="GYM87" s="78"/>
      <c r="GYN87" s="78"/>
      <c r="GYO87" s="78"/>
      <c r="GYP87" s="78"/>
      <c r="GYQ87" s="78"/>
      <c r="GYR87" s="78"/>
      <c r="GYS87" s="78"/>
      <c r="GYT87" s="78"/>
      <c r="GYU87" s="78"/>
      <c r="GYV87" s="78"/>
      <c r="GYW87" s="78"/>
      <c r="GYX87" s="78"/>
      <c r="GYY87" s="78"/>
      <c r="GYZ87" s="78"/>
      <c r="GZA87" s="78"/>
      <c r="GZB87" s="78"/>
      <c r="GZC87" s="78"/>
      <c r="GZD87" s="78"/>
      <c r="GZE87" s="78"/>
      <c r="GZF87" s="78"/>
      <c r="GZG87" s="78"/>
      <c r="GZH87" s="78"/>
      <c r="GZI87" s="78"/>
      <c r="GZJ87" s="78"/>
      <c r="GZK87" s="78"/>
      <c r="GZL87" s="78"/>
      <c r="GZM87" s="78"/>
      <c r="GZN87" s="78"/>
      <c r="GZO87" s="78"/>
      <c r="GZP87" s="78"/>
      <c r="GZQ87" s="78"/>
      <c r="GZR87" s="78"/>
      <c r="GZS87" s="78"/>
      <c r="GZT87" s="78"/>
      <c r="GZU87" s="78"/>
      <c r="GZV87" s="78"/>
      <c r="GZW87" s="78"/>
      <c r="GZX87" s="78"/>
      <c r="GZY87" s="78"/>
      <c r="GZZ87" s="78"/>
      <c r="HAA87" s="78"/>
      <c r="HAB87" s="78"/>
      <c r="HAC87" s="78"/>
      <c r="HAD87" s="78"/>
      <c r="HAE87" s="78"/>
      <c r="HAF87" s="78"/>
      <c r="HAG87" s="78"/>
      <c r="HAH87" s="78"/>
      <c r="HAI87" s="78"/>
      <c r="HAJ87" s="78"/>
      <c r="HAK87" s="78"/>
      <c r="HAL87" s="78"/>
      <c r="HAM87" s="78"/>
      <c r="HAN87" s="78"/>
      <c r="HAO87" s="78"/>
      <c r="HAP87" s="78"/>
      <c r="HAQ87" s="78"/>
      <c r="HAR87" s="78"/>
      <c r="HAS87" s="78"/>
      <c r="HAT87" s="78"/>
      <c r="HAU87" s="78"/>
      <c r="HAV87" s="78"/>
      <c r="HAW87" s="78"/>
      <c r="HAX87" s="78"/>
      <c r="HAY87" s="78"/>
      <c r="HAZ87" s="78"/>
      <c r="HBA87" s="78"/>
      <c r="HBB87" s="78"/>
      <c r="HBC87" s="78"/>
      <c r="HBD87" s="78"/>
      <c r="HBE87" s="78"/>
      <c r="HBF87" s="78"/>
      <c r="HBG87" s="78"/>
      <c r="HBH87" s="78"/>
      <c r="HBI87" s="78"/>
      <c r="HBJ87" s="78"/>
      <c r="HBK87" s="78"/>
      <c r="HBL87" s="78"/>
      <c r="HBM87" s="78"/>
      <c r="HBN87" s="78"/>
      <c r="HBO87" s="78"/>
      <c r="HBP87" s="78"/>
      <c r="HBQ87" s="78"/>
      <c r="HBR87" s="78"/>
      <c r="HBS87" s="78"/>
      <c r="HBT87" s="78"/>
      <c r="HBU87" s="78"/>
      <c r="HBV87" s="78"/>
      <c r="HBW87" s="78"/>
      <c r="HBX87" s="78"/>
      <c r="HBY87" s="78"/>
      <c r="HBZ87" s="78"/>
      <c r="HCA87" s="78"/>
      <c r="HCB87" s="78"/>
      <c r="HCC87" s="78"/>
      <c r="HCD87" s="78"/>
      <c r="HCE87" s="78"/>
      <c r="HCF87" s="78"/>
      <c r="HCG87" s="78"/>
      <c r="HCH87" s="78"/>
      <c r="HCI87" s="78"/>
      <c r="HCJ87" s="78"/>
      <c r="HCK87" s="78"/>
      <c r="HCL87" s="78"/>
      <c r="HCM87" s="78"/>
      <c r="HCN87" s="78"/>
      <c r="HCO87" s="78"/>
      <c r="HCP87" s="78"/>
      <c r="HCQ87" s="78"/>
      <c r="HCR87" s="78"/>
      <c r="HCS87" s="78"/>
      <c r="HCT87" s="78"/>
      <c r="HCU87" s="78"/>
      <c r="HCV87" s="78"/>
      <c r="HCW87" s="78"/>
      <c r="HCX87" s="78"/>
      <c r="HCY87" s="78"/>
      <c r="HCZ87" s="78"/>
      <c r="HDA87" s="78"/>
      <c r="HDB87" s="78"/>
      <c r="HDC87" s="78"/>
      <c r="HDD87" s="78"/>
      <c r="HDE87" s="78"/>
      <c r="HDF87" s="78"/>
      <c r="HDG87" s="78"/>
      <c r="HDH87" s="78"/>
      <c r="HDI87" s="78"/>
      <c r="HDJ87" s="78"/>
      <c r="HDK87" s="78"/>
      <c r="HDL87" s="78"/>
      <c r="HDM87" s="78"/>
      <c r="HDN87" s="78"/>
      <c r="HDO87" s="78"/>
      <c r="HDP87" s="78"/>
      <c r="HDQ87" s="78"/>
      <c r="HDR87" s="78"/>
      <c r="HDS87" s="78"/>
      <c r="HDT87" s="78"/>
      <c r="HDU87" s="78"/>
      <c r="HDV87" s="78"/>
      <c r="HDW87" s="78"/>
      <c r="HDX87" s="78"/>
      <c r="HDY87" s="78"/>
      <c r="HDZ87" s="78"/>
      <c r="HEA87" s="78"/>
      <c r="HEB87" s="78"/>
      <c r="HEC87" s="78"/>
      <c r="HED87" s="78"/>
      <c r="HEE87" s="78"/>
      <c r="HEF87" s="78"/>
      <c r="HEG87" s="78"/>
      <c r="HEH87" s="78"/>
      <c r="HEI87" s="78"/>
      <c r="HEJ87" s="78"/>
      <c r="HEK87" s="78"/>
      <c r="HEL87" s="78"/>
      <c r="HEM87" s="78"/>
      <c r="HEN87" s="78"/>
      <c r="HEO87" s="78"/>
      <c r="HEP87" s="78"/>
      <c r="HEQ87" s="78"/>
      <c r="HER87" s="78"/>
      <c r="HES87" s="78"/>
      <c r="HET87" s="78"/>
      <c r="HEU87" s="78"/>
      <c r="HEV87" s="78"/>
      <c r="HEW87" s="78"/>
      <c r="HEX87" s="78"/>
      <c r="HEY87" s="78"/>
      <c r="HEZ87" s="78"/>
      <c r="HFA87" s="78"/>
      <c r="HFB87" s="78"/>
      <c r="HFC87" s="78"/>
      <c r="HFD87" s="78"/>
      <c r="HFE87" s="78"/>
      <c r="HFF87" s="78"/>
      <c r="HFG87" s="78"/>
      <c r="HFH87" s="78"/>
      <c r="HFI87" s="78"/>
      <c r="HFJ87" s="78"/>
      <c r="HFK87" s="78"/>
      <c r="HFL87" s="78"/>
      <c r="HFM87" s="78"/>
      <c r="HFN87" s="78"/>
      <c r="HFO87" s="78"/>
      <c r="HFP87" s="78"/>
      <c r="HFQ87" s="78"/>
      <c r="HFR87" s="78"/>
      <c r="HFS87" s="78"/>
      <c r="HFT87" s="78"/>
      <c r="HFU87" s="78"/>
      <c r="HFV87" s="78"/>
      <c r="HFW87" s="78"/>
      <c r="HFX87" s="78"/>
      <c r="HFY87" s="78"/>
      <c r="HFZ87" s="78"/>
      <c r="HGA87" s="78"/>
      <c r="HGB87" s="78"/>
      <c r="HGC87" s="78"/>
      <c r="HGD87" s="78"/>
      <c r="HGE87" s="78"/>
      <c r="HGF87" s="78"/>
      <c r="HGG87" s="78"/>
      <c r="HGH87" s="78"/>
      <c r="HGI87" s="78"/>
      <c r="HGJ87" s="78"/>
      <c r="HGK87" s="78"/>
      <c r="HGL87" s="78"/>
      <c r="HGM87" s="78"/>
      <c r="HGN87" s="78"/>
      <c r="HGO87" s="78"/>
      <c r="HGP87" s="78"/>
      <c r="HGQ87" s="78"/>
      <c r="HGR87" s="78"/>
      <c r="HGS87" s="78"/>
      <c r="HGT87" s="78"/>
      <c r="HGU87" s="78"/>
      <c r="HGV87" s="78"/>
      <c r="HGW87" s="78"/>
      <c r="HGX87" s="78"/>
      <c r="HGY87" s="78"/>
      <c r="HGZ87" s="78"/>
      <c r="HHA87" s="78"/>
      <c r="HHB87" s="78"/>
      <c r="HHC87" s="78"/>
      <c r="HHD87" s="78"/>
      <c r="HHE87" s="78"/>
      <c r="HHF87" s="78"/>
      <c r="HHG87" s="78"/>
      <c r="HHH87" s="78"/>
      <c r="HHI87" s="78"/>
      <c r="HHJ87" s="78"/>
      <c r="HHK87" s="78"/>
      <c r="HHL87" s="78"/>
      <c r="HHM87" s="78"/>
      <c r="HHN87" s="78"/>
      <c r="HHO87" s="78"/>
      <c r="HHP87" s="78"/>
      <c r="HHQ87" s="78"/>
      <c r="HHR87" s="78"/>
      <c r="HHS87" s="78"/>
      <c r="HHT87" s="78"/>
      <c r="HHU87" s="78"/>
      <c r="HHV87" s="78"/>
      <c r="HHW87" s="78"/>
      <c r="HHX87" s="78"/>
      <c r="HHY87" s="78"/>
      <c r="HHZ87" s="78"/>
      <c r="HIA87" s="78"/>
      <c r="HIB87" s="78"/>
      <c r="HIC87" s="78"/>
      <c r="HID87" s="78"/>
      <c r="HIE87" s="78"/>
      <c r="HIF87" s="78"/>
      <c r="HIG87" s="78"/>
      <c r="HIH87" s="78"/>
      <c r="HII87" s="78"/>
      <c r="HIJ87" s="78"/>
      <c r="HIK87" s="78"/>
      <c r="HIL87" s="78"/>
      <c r="HIM87" s="78"/>
      <c r="HIN87" s="78"/>
      <c r="HIO87" s="78"/>
      <c r="HIP87" s="78"/>
      <c r="HIQ87" s="78"/>
      <c r="HIR87" s="78"/>
      <c r="HIS87" s="78"/>
      <c r="HIT87" s="78"/>
      <c r="HIU87" s="78"/>
      <c r="HIV87" s="78"/>
      <c r="HIW87" s="78"/>
      <c r="HIX87" s="78"/>
      <c r="HIY87" s="78"/>
      <c r="HIZ87" s="78"/>
      <c r="HJA87" s="78"/>
      <c r="HJB87" s="78"/>
      <c r="HJC87" s="78"/>
      <c r="HJD87" s="78"/>
      <c r="HJE87" s="78"/>
      <c r="HJF87" s="78"/>
      <c r="HJG87" s="78"/>
      <c r="HJH87" s="78"/>
      <c r="HJI87" s="78"/>
      <c r="HJJ87" s="78"/>
      <c r="HJK87" s="78"/>
      <c r="HJL87" s="78"/>
      <c r="HJM87" s="78"/>
      <c r="HJN87" s="78"/>
      <c r="HJO87" s="78"/>
      <c r="HJP87" s="78"/>
      <c r="HJQ87" s="78"/>
      <c r="HJR87" s="78"/>
      <c r="HJS87" s="78"/>
      <c r="HJT87" s="78"/>
      <c r="HJU87" s="78"/>
      <c r="HJV87" s="78"/>
      <c r="HJW87" s="78"/>
      <c r="HJX87" s="78"/>
      <c r="HJY87" s="78"/>
      <c r="HJZ87" s="78"/>
      <c r="HKA87" s="78"/>
      <c r="HKB87" s="78"/>
      <c r="HKC87" s="78"/>
      <c r="HKD87" s="78"/>
      <c r="HKE87" s="78"/>
      <c r="HKF87" s="78"/>
      <c r="HKG87" s="78"/>
      <c r="HKH87" s="78"/>
      <c r="HKI87" s="78"/>
      <c r="HKJ87" s="78"/>
      <c r="HKK87" s="78"/>
      <c r="HKL87" s="78"/>
      <c r="HKM87" s="78"/>
      <c r="HKN87" s="78"/>
      <c r="HKO87" s="78"/>
      <c r="HKP87" s="78"/>
      <c r="HKQ87" s="78"/>
      <c r="HKR87" s="78"/>
      <c r="HKS87" s="78"/>
      <c r="HKT87" s="78"/>
      <c r="HKU87" s="78"/>
      <c r="HKV87" s="78"/>
      <c r="HKW87" s="78"/>
      <c r="HKX87" s="78"/>
      <c r="HKY87" s="78"/>
      <c r="HKZ87" s="78"/>
      <c r="HLA87" s="78"/>
      <c r="HLB87" s="78"/>
      <c r="HLC87" s="78"/>
      <c r="HLD87" s="78"/>
      <c r="HLE87" s="78"/>
      <c r="HLF87" s="78"/>
      <c r="HLG87" s="78"/>
      <c r="HLH87" s="78"/>
      <c r="HLI87" s="78"/>
      <c r="HLJ87" s="78"/>
      <c r="HLK87" s="78"/>
      <c r="HLL87" s="78"/>
      <c r="HLM87" s="78"/>
      <c r="HLN87" s="78"/>
      <c r="HLO87" s="78"/>
      <c r="HLP87" s="78"/>
      <c r="HLQ87" s="78"/>
      <c r="HLR87" s="78"/>
      <c r="HLS87" s="78"/>
      <c r="HLT87" s="78"/>
      <c r="HLU87" s="78"/>
      <c r="HLV87" s="78"/>
      <c r="HLW87" s="78"/>
      <c r="HLX87" s="78"/>
      <c r="HLY87" s="78"/>
      <c r="HLZ87" s="78"/>
      <c r="HMA87" s="78"/>
      <c r="HMB87" s="78"/>
      <c r="HMC87" s="78"/>
      <c r="HMD87" s="78"/>
      <c r="HME87" s="78"/>
      <c r="HMF87" s="78"/>
      <c r="HMG87" s="78"/>
      <c r="HMH87" s="78"/>
      <c r="HMI87" s="78"/>
      <c r="HMJ87" s="78"/>
      <c r="HMK87" s="78"/>
      <c r="HML87" s="78"/>
      <c r="HMM87" s="78"/>
      <c r="HMN87" s="78"/>
      <c r="HMO87" s="78"/>
      <c r="HMP87" s="78"/>
      <c r="HMQ87" s="78"/>
      <c r="HMR87" s="78"/>
      <c r="HMS87" s="78"/>
      <c r="HMT87" s="78"/>
      <c r="HMU87" s="78"/>
      <c r="HMV87" s="78"/>
      <c r="HMW87" s="78"/>
      <c r="HMX87" s="78"/>
      <c r="HMY87" s="78"/>
      <c r="HMZ87" s="78"/>
      <c r="HNA87" s="78"/>
      <c r="HNB87" s="78"/>
      <c r="HNC87" s="78"/>
      <c r="HND87" s="78"/>
      <c r="HNE87" s="78"/>
      <c r="HNF87" s="78"/>
      <c r="HNG87" s="78"/>
      <c r="HNH87" s="78"/>
      <c r="HNI87" s="78"/>
      <c r="HNJ87" s="78"/>
      <c r="HNK87" s="78"/>
      <c r="HNL87" s="78"/>
      <c r="HNM87" s="78"/>
      <c r="HNN87" s="78"/>
      <c r="HNO87" s="78"/>
      <c r="HNP87" s="78"/>
      <c r="HNQ87" s="78"/>
      <c r="HNR87" s="78"/>
      <c r="HNS87" s="78"/>
      <c r="HNT87" s="78"/>
      <c r="HNU87" s="78"/>
      <c r="HNV87" s="78"/>
      <c r="HNW87" s="78"/>
      <c r="HNX87" s="78"/>
      <c r="HNY87" s="78"/>
      <c r="HNZ87" s="78"/>
      <c r="HOA87" s="78"/>
      <c r="HOB87" s="78"/>
      <c r="HOC87" s="78"/>
      <c r="HOD87" s="78"/>
      <c r="HOE87" s="78"/>
      <c r="HOF87" s="78"/>
      <c r="HOG87" s="78"/>
      <c r="HOH87" s="78"/>
      <c r="HOI87" s="78"/>
      <c r="HOJ87" s="78"/>
      <c r="HOK87" s="78"/>
      <c r="HOL87" s="78"/>
      <c r="HOM87" s="78"/>
      <c r="HON87" s="78"/>
      <c r="HOO87" s="78"/>
      <c r="HOP87" s="78"/>
      <c r="HOQ87" s="78"/>
      <c r="HOR87" s="78"/>
      <c r="HOS87" s="78"/>
      <c r="HOT87" s="78"/>
      <c r="HOU87" s="78"/>
      <c r="HOV87" s="78"/>
      <c r="HOW87" s="78"/>
      <c r="HOX87" s="78"/>
      <c r="HOY87" s="78"/>
      <c r="HOZ87" s="78"/>
      <c r="HPA87" s="78"/>
      <c r="HPB87" s="78"/>
      <c r="HPC87" s="78"/>
      <c r="HPD87" s="78"/>
      <c r="HPE87" s="78"/>
      <c r="HPF87" s="78"/>
      <c r="HPG87" s="78"/>
      <c r="HPH87" s="78"/>
      <c r="HPI87" s="78"/>
      <c r="HPJ87" s="78"/>
      <c r="HPK87" s="78"/>
      <c r="HPL87" s="78"/>
      <c r="HPM87" s="78"/>
      <c r="HPN87" s="78"/>
      <c r="HPO87" s="78"/>
      <c r="HPP87" s="78"/>
      <c r="HPQ87" s="78"/>
      <c r="HPR87" s="78"/>
      <c r="HPS87" s="78"/>
      <c r="HPT87" s="78"/>
      <c r="HPU87" s="78"/>
      <c r="HPV87" s="78"/>
      <c r="HPW87" s="78"/>
      <c r="HPX87" s="78"/>
      <c r="HPY87" s="78"/>
      <c r="HPZ87" s="78"/>
      <c r="HQA87" s="78"/>
      <c r="HQB87" s="78"/>
      <c r="HQC87" s="78"/>
      <c r="HQD87" s="78"/>
      <c r="HQE87" s="78"/>
      <c r="HQF87" s="78"/>
      <c r="HQG87" s="78"/>
      <c r="HQH87" s="78"/>
      <c r="HQI87" s="78"/>
      <c r="HQJ87" s="78"/>
      <c r="HQK87" s="78"/>
      <c r="HQL87" s="78"/>
      <c r="HQM87" s="78"/>
      <c r="HQN87" s="78"/>
      <c r="HQO87" s="78"/>
      <c r="HQP87" s="78"/>
      <c r="HQQ87" s="78"/>
      <c r="HQR87" s="78"/>
      <c r="HQS87" s="78"/>
      <c r="HQT87" s="78"/>
      <c r="HQU87" s="78"/>
      <c r="HQV87" s="78"/>
      <c r="HQW87" s="78"/>
      <c r="HQX87" s="78"/>
      <c r="HQY87" s="78"/>
      <c r="HQZ87" s="78"/>
      <c r="HRA87" s="78"/>
      <c r="HRB87" s="78"/>
      <c r="HRC87" s="78"/>
      <c r="HRD87" s="78"/>
      <c r="HRE87" s="78"/>
      <c r="HRF87" s="78"/>
      <c r="HRG87" s="78"/>
      <c r="HRH87" s="78"/>
      <c r="HRI87" s="78"/>
      <c r="HRJ87" s="78"/>
      <c r="HRK87" s="78"/>
      <c r="HRL87" s="78"/>
      <c r="HRM87" s="78"/>
      <c r="HRN87" s="78"/>
      <c r="HRO87" s="78"/>
      <c r="HRP87" s="78"/>
      <c r="HRQ87" s="78"/>
      <c r="HRR87" s="78"/>
      <c r="HRS87" s="78"/>
      <c r="HRT87" s="78"/>
      <c r="HRU87" s="78"/>
      <c r="HRV87" s="78"/>
      <c r="HRW87" s="78"/>
      <c r="HRX87" s="78"/>
      <c r="HRY87" s="78"/>
      <c r="HRZ87" s="78"/>
      <c r="HSA87" s="78"/>
      <c r="HSB87" s="78"/>
      <c r="HSC87" s="78"/>
      <c r="HSD87" s="78"/>
      <c r="HSE87" s="78"/>
      <c r="HSF87" s="78"/>
      <c r="HSG87" s="78"/>
      <c r="HSH87" s="78"/>
      <c r="HSI87" s="78"/>
      <c r="HSJ87" s="78"/>
      <c r="HSK87" s="78"/>
      <c r="HSL87" s="78"/>
      <c r="HSM87" s="78"/>
      <c r="HSN87" s="78"/>
      <c r="HSO87" s="78"/>
      <c r="HSP87" s="78"/>
      <c r="HSQ87" s="78"/>
      <c r="HSR87" s="78"/>
      <c r="HSS87" s="78"/>
      <c r="HST87" s="78"/>
      <c r="HSU87" s="78"/>
      <c r="HSV87" s="78"/>
      <c r="HSW87" s="78"/>
      <c r="HSX87" s="78"/>
      <c r="HSY87" s="78"/>
      <c r="HSZ87" s="78"/>
      <c r="HTA87" s="78"/>
      <c r="HTB87" s="78"/>
      <c r="HTC87" s="78"/>
      <c r="HTD87" s="78"/>
      <c r="HTE87" s="78"/>
      <c r="HTF87" s="78"/>
      <c r="HTG87" s="78"/>
      <c r="HTH87" s="78"/>
      <c r="HTI87" s="78"/>
      <c r="HTJ87" s="78"/>
      <c r="HTK87" s="78"/>
      <c r="HTL87" s="78"/>
      <c r="HTM87" s="78"/>
      <c r="HTN87" s="78"/>
      <c r="HTO87" s="78"/>
      <c r="HTP87" s="78"/>
      <c r="HTQ87" s="78"/>
      <c r="HTR87" s="78"/>
      <c r="HTS87" s="78"/>
      <c r="HTT87" s="78"/>
      <c r="HTU87" s="78"/>
      <c r="HTV87" s="78"/>
      <c r="HTW87" s="78"/>
      <c r="HTX87" s="78"/>
      <c r="HTY87" s="78"/>
      <c r="HTZ87" s="78"/>
      <c r="HUA87" s="78"/>
      <c r="HUB87" s="78"/>
      <c r="HUC87" s="78"/>
      <c r="HUD87" s="78"/>
      <c r="HUE87" s="78"/>
      <c r="HUF87" s="78"/>
      <c r="HUG87" s="78"/>
      <c r="HUH87" s="78"/>
      <c r="HUI87" s="78"/>
      <c r="HUJ87" s="78"/>
      <c r="HUK87" s="78"/>
      <c r="HUL87" s="78"/>
      <c r="HUM87" s="78"/>
      <c r="HUN87" s="78"/>
      <c r="HUO87" s="78"/>
      <c r="HUP87" s="78"/>
      <c r="HUQ87" s="78"/>
      <c r="HUR87" s="78"/>
      <c r="HUS87" s="78"/>
      <c r="HUT87" s="78"/>
      <c r="HUU87" s="78"/>
      <c r="HUV87" s="78"/>
      <c r="HUW87" s="78"/>
      <c r="HUX87" s="78"/>
      <c r="HUY87" s="78"/>
      <c r="HUZ87" s="78"/>
      <c r="HVA87" s="78"/>
      <c r="HVB87" s="78"/>
      <c r="HVC87" s="78"/>
      <c r="HVD87" s="78"/>
      <c r="HVE87" s="78"/>
      <c r="HVF87" s="78"/>
      <c r="HVG87" s="78"/>
      <c r="HVH87" s="78"/>
      <c r="HVI87" s="78"/>
      <c r="HVJ87" s="78"/>
      <c r="HVK87" s="78"/>
      <c r="HVL87" s="78"/>
      <c r="HVM87" s="78"/>
      <c r="HVN87" s="78"/>
      <c r="HVO87" s="78"/>
      <c r="HVP87" s="78"/>
      <c r="HVQ87" s="78"/>
      <c r="HVR87" s="78"/>
      <c r="HVS87" s="78"/>
      <c r="HVT87" s="78"/>
      <c r="HVU87" s="78"/>
      <c r="HVV87" s="78"/>
      <c r="HVW87" s="78"/>
      <c r="HVX87" s="78"/>
      <c r="HVY87" s="78"/>
      <c r="HVZ87" s="78"/>
      <c r="HWA87" s="78"/>
      <c r="HWB87" s="78"/>
      <c r="HWC87" s="78"/>
      <c r="HWD87" s="78"/>
      <c r="HWE87" s="78"/>
      <c r="HWF87" s="78"/>
      <c r="HWG87" s="78"/>
      <c r="HWH87" s="78"/>
      <c r="HWI87" s="78"/>
      <c r="HWJ87" s="78"/>
      <c r="HWK87" s="78"/>
      <c r="HWL87" s="78"/>
      <c r="HWM87" s="78"/>
      <c r="HWN87" s="78"/>
      <c r="HWO87" s="78"/>
      <c r="HWP87" s="78"/>
      <c r="HWQ87" s="78"/>
      <c r="HWR87" s="78"/>
      <c r="HWS87" s="78"/>
      <c r="HWT87" s="78"/>
      <c r="HWU87" s="78"/>
      <c r="HWV87" s="78"/>
      <c r="HWW87" s="78"/>
      <c r="HWX87" s="78"/>
      <c r="HWY87" s="78"/>
      <c r="HWZ87" s="78"/>
      <c r="HXA87" s="78"/>
      <c r="HXB87" s="78"/>
      <c r="HXC87" s="78"/>
      <c r="HXD87" s="78"/>
      <c r="HXE87" s="78"/>
      <c r="HXF87" s="78"/>
      <c r="HXG87" s="78"/>
      <c r="HXH87" s="78"/>
      <c r="HXI87" s="78"/>
      <c r="HXJ87" s="78"/>
      <c r="HXK87" s="78"/>
      <c r="HXL87" s="78"/>
      <c r="HXM87" s="78"/>
      <c r="HXN87" s="78"/>
      <c r="HXO87" s="78"/>
      <c r="HXP87" s="78"/>
      <c r="HXQ87" s="78"/>
      <c r="HXR87" s="78"/>
      <c r="HXS87" s="78"/>
      <c r="HXT87" s="78"/>
      <c r="HXU87" s="78"/>
      <c r="HXV87" s="78"/>
      <c r="HXW87" s="78"/>
      <c r="HXX87" s="78"/>
      <c r="HXY87" s="78"/>
      <c r="HXZ87" s="78"/>
      <c r="HYA87" s="78"/>
      <c r="HYB87" s="78"/>
      <c r="HYC87" s="78"/>
      <c r="HYD87" s="78"/>
      <c r="HYE87" s="78"/>
      <c r="HYF87" s="78"/>
      <c r="HYG87" s="78"/>
      <c r="HYH87" s="78"/>
      <c r="HYI87" s="78"/>
      <c r="HYJ87" s="78"/>
      <c r="HYK87" s="78"/>
      <c r="HYL87" s="78"/>
      <c r="HYM87" s="78"/>
      <c r="HYN87" s="78"/>
      <c r="HYO87" s="78"/>
      <c r="HYP87" s="78"/>
      <c r="HYQ87" s="78"/>
      <c r="HYR87" s="78"/>
      <c r="HYS87" s="78"/>
      <c r="HYT87" s="78"/>
      <c r="HYU87" s="78"/>
      <c r="HYV87" s="78"/>
      <c r="HYW87" s="78"/>
      <c r="HYX87" s="78"/>
      <c r="HYY87" s="78"/>
      <c r="HYZ87" s="78"/>
      <c r="HZA87" s="78"/>
      <c r="HZB87" s="78"/>
      <c r="HZC87" s="78"/>
      <c r="HZD87" s="78"/>
      <c r="HZE87" s="78"/>
      <c r="HZF87" s="78"/>
      <c r="HZG87" s="78"/>
      <c r="HZH87" s="78"/>
      <c r="HZI87" s="78"/>
      <c r="HZJ87" s="78"/>
      <c r="HZK87" s="78"/>
      <c r="HZL87" s="78"/>
      <c r="HZM87" s="78"/>
      <c r="HZN87" s="78"/>
      <c r="HZO87" s="78"/>
      <c r="HZP87" s="78"/>
      <c r="HZQ87" s="78"/>
      <c r="HZR87" s="78"/>
      <c r="HZS87" s="78"/>
      <c r="HZT87" s="78"/>
      <c r="HZU87" s="78"/>
      <c r="HZV87" s="78"/>
      <c r="HZW87" s="78"/>
      <c r="HZX87" s="78"/>
      <c r="HZY87" s="78"/>
      <c r="HZZ87" s="78"/>
      <c r="IAA87" s="78"/>
      <c r="IAB87" s="78"/>
      <c r="IAC87" s="78"/>
      <c r="IAD87" s="78"/>
      <c r="IAE87" s="78"/>
      <c r="IAF87" s="78"/>
      <c r="IAG87" s="78"/>
      <c r="IAH87" s="78"/>
      <c r="IAI87" s="78"/>
      <c r="IAJ87" s="78"/>
      <c r="IAK87" s="78"/>
      <c r="IAL87" s="78"/>
      <c r="IAM87" s="78"/>
      <c r="IAN87" s="78"/>
      <c r="IAO87" s="78"/>
      <c r="IAP87" s="78"/>
      <c r="IAQ87" s="78"/>
      <c r="IAR87" s="78"/>
      <c r="IAS87" s="78"/>
      <c r="IAT87" s="78"/>
      <c r="IAU87" s="78"/>
      <c r="IAV87" s="78"/>
      <c r="IAW87" s="78"/>
      <c r="IAX87" s="78"/>
      <c r="IAY87" s="78"/>
      <c r="IAZ87" s="78"/>
      <c r="IBA87" s="78"/>
      <c r="IBB87" s="78"/>
      <c r="IBC87" s="78"/>
      <c r="IBD87" s="78"/>
      <c r="IBE87" s="78"/>
      <c r="IBF87" s="78"/>
      <c r="IBG87" s="78"/>
      <c r="IBH87" s="78"/>
      <c r="IBI87" s="78"/>
      <c r="IBJ87" s="78"/>
      <c r="IBK87" s="78"/>
      <c r="IBL87" s="78"/>
      <c r="IBM87" s="78"/>
      <c r="IBN87" s="78"/>
      <c r="IBO87" s="78"/>
      <c r="IBP87" s="78"/>
      <c r="IBQ87" s="78"/>
      <c r="IBR87" s="78"/>
      <c r="IBS87" s="78"/>
      <c r="IBT87" s="78"/>
      <c r="IBU87" s="78"/>
      <c r="IBV87" s="78"/>
      <c r="IBW87" s="78"/>
      <c r="IBX87" s="78"/>
      <c r="IBY87" s="78"/>
      <c r="IBZ87" s="78"/>
      <c r="ICA87" s="78"/>
      <c r="ICB87" s="78"/>
      <c r="ICC87" s="78"/>
      <c r="ICD87" s="78"/>
      <c r="ICE87" s="78"/>
      <c r="ICF87" s="78"/>
      <c r="ICG87" s="78"/>
      <c r="ICH87" s="78"/>
      <c r="ICI87" s="78"/>
      <c r="ICJ87" s="78"/>
      <c r="ICK87" s="78"/>
      <c r="ICL87" s="78"/>
      <c r="ICM87" s="78"/>
      <c r="ICN87" s="78"/>
      <c r="ICO87" s="78"/>
      <c r="ICP87" s="78"/>
      <c r="ICQ87" s="78"/>
      <c r="ICR87" s="78"/>
      <c r="ICS87" s="78"/>
      <c r="ICT87" s="78"/>
      <c r="ICU87" s="78"/>
      <c r="ICV87" s="78"/>
      <c r="ICW87" s="78"/>
      <c r="ICX87" s="78"/>
      <c r="ICY87" s="78"/>
      <c r="ICZ87" s="78"/>
      <c r="IDA87" s="78"/>
      <c r="IDB87" s="78"/>
      <c r="IDC87" s="78"/>
      <c r="IDD87" s="78"/>
      <c r="IDE87" s="78"/>
      <c r="IDF87" s="78"/>
      <c r="IDG87" s="78"/>
      <c r="IDH87" s="78"/>
      <c r="IDI87" s="78"/>
      <c r="IDJ87" s="78"/>
      <c r="IDK87" s="78"/>
      <c r="IDL87" s="78"/>
      <c r="IDM87" s="78"/>
      <c r="IDN87" s="78"/>
      <c r="IDO87" s="78"/>
      <c r="IDP87" s="78"/>
      <c r="IDQ87" s="78"/>
      <c r="IDR87" s="78"/>
      <c r="IDS87" s="78"/>
      <c r="IDT87" s="78"/>
      <c r="IDU87" s="78"/>
      <c r="IDV87" s="78"/>
      <c r="IDW87" s="78"/>
      <c r="IDX87" s="78"/>
      <c r="IDY87" s="78"/>
      <c r="IDZ87" s="78"/>
      <c r="IEA87" s="78"/>
      <c r="IEB87" s="78"/>
      <c r="IEC87" s="78"/>
      <c r="IED87" s="78"/>
      <c r="IEE87" s="78"/>
      <c r="IEF87" s="78"/>
      <c r="IEG87" s="78"/>
      <c r="IEH87" s="78"/>
      <c r="IEI87" s="78"/>
      <c r="IEJ87" s="78"/>
      <c r="IEK87" s="78"/>
      <c r="IEL87" s="78"/>
      <c r="IEM87" s="78"/>
      <c r="IEN87" s="78"/>
      <c r="IEO87" s="78"/>
      <c r="IEP87" s="78"/>
      <c r="IEQ87" s="78"/>
      <c r="IER87" s="78"/>
      <c r="IES87" s="78"/>
      <c r="IET87" s="78"/>
      <c r="IEU87" s="78"/>
      <c r="IEV87" s="78"/>
      <c r="IEW87" s="78"/>
      <c r="IEX87" s="78"/>
      <c r="IEY87" s="78"/>
      <c r="IEZ87" s="78"/>
      <c r="IFA87" s="78"/>
      <c r="IFB87" s="78"/>
      <c r="IFC87" s="78"/>
      <c r="IFD87" s="78"/>
      <c r="IFE87" s="78"/>
      <c r="IFF87" s="78"/>
      <c r="IFG87" s="78"/>
      <c r="IFH87" s="78"/>
      <c r="IFI87" s="78"/>
      <c r="IFJ87" s="78"/>
      <c r="IFK87" s="78"/>
      <c r="IFL87" s="78"/>
      <c r="IFM87" s="78"/>
      <c r="IFN87" s="78"/>
      <c r="IFO87" s="78"/>
      <c r="IFP87" s="78"/>
      <c r="IFQ87" s="78"/>
      <c r="IFR87" s="78"/>
      <c r="IFS87" s="78"/>
      <c r="IFT87" s="78"/>
      <c r="IFU87" s="78"/>
      <c r="IFV87" s="78"/>
      <c r="IFW87" s="78"/>
      <c r="IFX87" s="78"/>
      <c r="IFY87" s="78"/>
      <c r="IFZ87" s="78"/>
      <c r="IGA87" s="78"/>
      <c r="IGB87" s="78"/>
      <c r="IGC87" s="78"/>
      <c r="IGD87" s="78"/>
      <c r="IGE87" s="78"/>
      <c r="IGF87" s="78"/>
      <c r="IGG87" s="78"/>
      <c r="IGH87" s="78"/>
      <c r="IGI87" s="78"/>
      <c r="IGJ87" s="78"/>
      <c r="IGK87" s="78"/>
      <c r="IGL87" s="78"/>
      <c r="IGM87" s="78"/>
      <c r="IGN87" s="78"/>
      <c r="IGO87" s="78"/>
      <c r="IGP87" s="78"/>
      <c r="IGQ87" s="78"/>
      <c r="IGR87" s="78"/>
      <c r="IGS87" s="78"/>
      <c r="IGT87" s="78"/>
      <c r="IGU87" s="78"/>
      <c r="IGV87" s="78"/>
      <c r="IGW87" s="78"/>
      <c r="IGX87" s="78"/>
      <c r="IGY87" s="78"/>
      <c r="IGZ87" s="78"/>
      <c r="IHA87" s="78"/>
      <c r="IHB87" s="78"/>
      <c r="IHC87" s="78"/>
      <c r="IHD87" s="78"/>
      <c r="IHE87" s="78"/>
      <c r="IHF87" s="78"/>
      <c r="IHG87" s="78"/>
      <c r="IHH87" s="78"/>
      <c r="IHI87" s="78"/>
      <c r="IHJ87" s="78"/>
      <c r="IHK87" s="78"/>
      <c r="IHL87" s="78"/>
      <c r="IHM87" s="78"/>
      <c r="IHN87" s="78"/>
      <c r="IHO87" s="78"/>
      <c r="IHP87" s="78"/>
      <c r="IHQ87" s="78"/>
      <c r="IHR87" s="78"/>
      <c r="IHS87" s="78"/>
      <c r="IHT87" s="78"/>
      <c r="IHU87" s="78"/>
      <c r="IHV87" s="78"/>
      <c r="IHW87" s="78"/>
      <c r="IHX87" s="78"/>
      <c r="IHY87" s="78"/>
      <c r="IHZ87" s="78"/>
      <c r="IIA87" s="78"/>
      <c r="IIB87" s="78"/>
      <c r="IIC87" s="78"/>
      <c r="IID87" s="78"/>
      <c r="IIE87" s="78"/>
      <c r="IIF87" s="78"/>
      <c r="IIG87" s="78"/>
      <c r="IIH87" s="78"/>
      <c r="III87" s="78"/>
      <c r="IIJ87" s="78"/>
      <c r="IIK87" s="78"/>
      <c r="IIL87" s="78"/>
      <c r="IIM87" s="78"/>
      <c r="IIN87" s="78"/>
      <c r="IIO87" s="78"/>
      <c r="IIP87" s="78"/>
      <c r="IIQ87" s="78"/>
      <c r="IIR87" s="78"/>
      <c r="IIS87" s="78"/>
      <c r="IIT87" s="78"/>
      <c r="IIU87" s="78"/>
      <c r="IIV87" s="78"/>
      <c r="IIW87" s="78"/>
      <c r="IIX87" s="78"/>
      <c r="IIY87" s="78"/>
      <c r="IIZ87" s="78"/>
      <c r="IJA87" s="78"/>
      <c r="IJB87" s="78"/>
      <c r="IJC87" s="78"/>
      <c r="IJD87" s="78"/>
      <c r="IJE87" s="78"/>
      <c r="IJF87" s="78"/>
      <c r="IJG87" s="78"/>
      <c r="IJH87" s="78"/>
      <c r="IJI87" s="78"/>
      <c r="IJJ87" s="78"/>
      <c r="IJK87" s="78"/>
      <c r="IJL87" s="78"/>
      <c r="IJM87" s="78"/>
      <c r="IJN87" s="78"/>
      <c r="IJO87" s="78"/>
      <c r="IJP87" s="78"/>
      <c r="IJQ87" s="78"/>
      <c r="IJR87" s="78"/>
      <c r="IJS87" s="78"/>
      <c r="IJT87" s="78"/>
      <c r="IJU87" s="78"/>
      <c r="IJV87" s="78"/>
      <c r="IJW87" s="78"/>
      <c r="IJX87" s="78"/>
      <c r="IJY87" s="78"/>
      <c r="IJZ87" s="78"/>
      <c r="IKA87" s="78"/>
      <c r="IKB87" s="78"/>
      <c r="IKC87" s="78"/>
      <c r="IKD87" s="78"/>
      <c r="IKE87" s="78"/>
      <c r="IKF87" s="78"/>
      <c r="IKG87" s="78"/>
      <c r="IKH87" s="78"/>
      <c r="IKI87" s="78"/>
      <c r="IKJ87" s="78"/>
      <c r="IKK87" s="78"/>
      <c r="IKL87" s="78"/>
      <c r="IKM87" s="78"/>
      <c r="IKN87" s="78"/>
      <c r="IKO87" s="78"/>
      <c r="IKP87" s="78"/>
      <c r="IKQ87" s="78"/>
      <c r="IKR87" s="78"/>
      <c r="IKS87" s="78"/>
      <c r="IKT87" s="78"/>
      <c r="IKU87" s="78"/>
      <c r="IKV87" s="78"/>
      <c r="IKW87" s="78"/>
      <c r="IKX87" s="78"/>
      <c r="IKY87" s="78"/>
      <c r="IKZ87" s="78"/>
      <c r="ILA87" s="78"/>
      <c r="ILB87" s="78"/>
      <c r="ILC87" s="78"/>
      <c r="ILD87" s="78"/>
      <c r="ILE87" s="78"/>
      <c r="ILF87" s="78"/>
      <c r="ILG87" s="78"/>
      <c r="ILH87" s="78"/>
      <c r="ILI87" s="78"/>
      <c r="ILJ87" s="78"/>
      <c r="ILK87" s="78"/>
      <c r="ILL87" s="78"/>
      <c r="ILM87" s="78"/>
      <c r="ILN87" s="78"/>
      <c r="ILO87" s="78"/>
      <c r="ILP87" s="78"/>
      <c r="ILQ87" s="78"/>
      <c r="ILR87" s="78"/>
      <c r="ILS87" s="78"/>
      <c r="ILT87" s="78"/>
      <c r="ILU87" s="78"/>
      <c r="ILV87" s="78"/>
      <c r="ILW87" s="78"/>
      <c r="ILX87" s="78"/>
      <c r="ILY87" s="78"/>
      <c r="ILZ87" s="78"/>
      <c r="IMA87" s="78"/>
      <c r="IMB87" s="78"/>
      <c r="IMC87" s="78"/>
      <c r="IMD87" s="78"/>
      <c r="IME87" s="78"/>
      <c r="IMF87" s="78"/>
      <c r="IMG87" s="78"/>
      <c r="IMH87" s="78"/>
      <c r="IMI87" s="78"/>
      <c r="IMJ87" s="78"/>
      <c r="IMK87" s="78"/>
      <c r="IML87" s="78"/>
      <c r="IMM87" s="78"/>
      <c r="IMN87" s="78"/>
      <c r="IMO87" s="78"/>
      <c r="IMP87" s="78"/>
      <c r="IMQ87" s="78"/>
      <c r="IMR87" s="78"/>
      <c r="IMS87" s="78"/>
      <c r="IMT87" s="78"/>
      <c r="IMU87" s="78"/>
      <c r="IMV87" s="78"/>
      <c r="IMW87" s="78"/>
      <c r="IMX87" s="78"/>
      <c r="IMY87" s="78"/>
      <c r="IMZ87" s="78"/>
      <c r="INA87" s="78"/>
      <c r="INB87" s="78"/>
      <c r="INC87" s="78"/>
      <c r="IND87" s="78"/>
      <c r="INE87" s="78"/>
      <c r="INF87" s="78"/>
      <c r="ING87" s="78"/>
      <c r="INH87" s="78"/>
      <c r="INI87" s="78"/>
      <c r="INJ87" s="78"/>
      <c r="INK87" s="78"/>
      <c r="INL87" s="78"/>
      <c r="INM87" s="78"/>
      <c r="INN87" s="78"/>
      <c r="INO87" s="78"/>
      <c r="INP87" s="78"/>
      <c r="INQ87" s="78"/>
      <c r="INR87" s="78"/>
      <c r="INS87" s="78"/>
      <c r="INT87" s="78"/>
      <c r="INU87" s="78"/>
      <c r="INV87" s="78"/>
      <c r="INW87" s="78"/>
      <c r="INX87" s="78"/>
      <c r="INY87" s="78"/>
      <c r="INZ87" s="78"/>
      <c r="IOA87" s="78"/>
      <c r="IOB87" s="78"/>
      <c r="IOC87" s="78"/>
      <c r="IOD87" s="78"/>
      <c r="IOE87" s="78"/>
      <c r="IOF87" s="78"/>
      <c r="IOG87" s="78"/>
      <c r="IOH87" s="78"/>
      <c r="IOI87" s="78"/>
      <c r="IOJ87" s="78"/>
      <c r="IOK87" s="78"/>
      <c r="IOL87" s="78"/>
      <c r="IOM87" s="78"/>
      <c r="ION87" s="78"/>
      <c r="IOO87" s="78"/>
      <c r="IOP87" s="78"/>
      <c r="IOQ87" s="78"/>
      <c r="IOR87" s="78"/>
      <c r="IOS87" s="78"/>
      <c r="IOT87" s="78"/>
      <c r="IOU87" s="78"/>
      <c r="IOV87" s="78"/>
      <c r="IOW87" s="78"/>
      <c r="IOX87" s="78"/>
      <c r="IOY87" s="78"/>
      <c r="IOZ87" s="78"/>
      <c r="IPA87" s="78"/>
      <c r="IPB87" s="78"/>
      <c r="IPC87" s="78"/>
      <c r="IPD87" s="78"/>
      <c r="IPE87" s="78"/>
      <c r="IPF87" s="78"/>
      <c r="IPG87" s="78"/>
      <c r="IPH87" s="78"/>
      <c r="IPI87" s="78"/>
      <c r="IPJ87" s="78"/>
      <c r="IPK87" s="78"/>
      <c r="IPL87" s="78"/>
      <c r="IPM87" s="78"/>
      <c r="IPN87" s="78"/>
      <c r="IPO87" s="78"/>
      <c r="IPP87" s="78"/>
      <c r="IPQ87" s="78"/>
      <c r="IPR87" s="78"/>
      <c r="IPS87" s="78"/>
      <c r="IPT87" s="78"/>
      <c r="IPU87" s="78"/>
      <c r="IPV87" s="78"/>
      <c r="IPW87" s="78"/>
      <c r="IPX87" s="78"/>
      <c r="IPY87" s="78"/>
      <c r="IPZ87" s="78"/>
      <c r="IQA87" s="78"/>
      <c r="IQB87" s="78"/>
      <c r="IQC87" s="78"/>
      <c r="IQD87" s="78"/>
      <c r="IQE87" s="78"/>
      <c r="IQF87" s="78"/>
      <c r="IQG87" s="78"/>
      <c r="IQH87" s="78"/>
      <c r="IQI87" s="78"/>
      <c r="IQJ87" s="78"/>
      <c r="IQK87" s="78"/>
      <c r="IQL87" s="78"/>
      <c r="IQM87" s="78"/>
      <c r="IQN87" s="78"/>
      <c r="IQO87" s="78"/>
      <c r="IQP87" s="78"/>
      <c r="IQQ87" s="78"/>
      <c r="IQR87" s="78"/>
      <c r="IQS87" s="78"/>
      <c r="IQT87" s="78"/>
      <c r="IQU87" s="78"/>
      <c r="IQV87" s="78"/>
      <c r="IQW87" s="78"/>
      <c r="IQX87" s="78"/>
      <c r="IQY87" s="78"/>
      <c r="IQZ87" s="78"/>
      <c r="IRA87" s="78"/>
      <c r="IRB87" s="78"/>
      <c r="IRC87" s="78"/>
      <c r="IRD87" s="78"/>
      <c r="IRE87" s="78"/>
      <c r="IRF87" s="78"/>
      <c r="IRG87" s="78"/>
      <c r="IRH87" s="78"/>
      <c r="IRI87" s="78"/>
      <c r="IRJ87" s="78"/>
      <c r="IRK87" s="78"/>
      <c r="IRL87" s="78"/>
      <c r="IRM87" s="78"/>
      <c r="IRN87" s="78"/>
      <c r="IRO87" s="78"/>
      <c r="IRP87" s="78"/>
      <c r="IRQ87" s="78"/>
      <c r="IRR87" s="78"/>
      <c r="IRS87" s="78"/>
      <c r="IRT87" s="78"/>
      <c r="IRU87" s="78"/>
      <c r="IRV87" s="78"/>
      <c r="IRW87" s="78"/>
      <c r="IRX87" s="78"/>
      <c r="IRY87" s="78"/>
      <c r="IRZ87" s="78"/>
      <c r="ISA87" s="78"/>
      <c r="ISB87" s="78"/>
      <c r="ISC87" s="78"/>
      <c r="ISD87" s="78"/>
      <c r="ISE87" s="78"/>
      <c r="ISF87" s="78"/>
      <c r="ISG87" s="78"/>
      <c r="ISH87" s="78"/>
      <c r="ISI87" s="78"/>
      <c r="ISJ87" s="78"/>
      <c r="ISK87" s="78"/>
      <c r="ISL87" s="78"/>
      <c r="ISM87" s="78"/>
      <c r="ISN87" s="78"/>
      <c r="ISO87" s="78"/>
      <c r="ISP87" s="78"/>
      <c r="ISQ87" s="78"/>
      <c r="ISR87" s="78"/>
      <c r="ISS87" s="78"/>
      <c r="IST87" s="78"/>
      <c r="ISU87" s="78"/>
      <c r="ISV87" s="78"/>
      <c r="ISW87" s="78"/>
      <c r="ISX87" s="78"/>
      <c r="ISY87" s="78"/>
      <c r="ISZ87" s="78"/>
      <c r="ITA87" s="78"/>
      <c r="ITB87" s="78"/>
      <c r="ITC87" s="78"/>
      <c r="ITD87" s="78"/>
      <c r="ITE87" s="78"/>
      <c r="ITF87" s="78"/>
      <c r="ITG87" s="78"/>
      <c r="ITH87" s="78"/>
      <c r="ITI87" s="78"/>
      <c r="ITJ87" s="78"/>
      <c r="ITK87" s="78"/>
      <c r="ITL87" s="78"/>
      <c r="ITM87" s="78"/>
      <c r="ITN87" s="78"/>
      <c r="ITO87" s="78"/>
      <c r="ITP87" s="78"/>
      <c r="ITQ87" s="78"/>
      <c r="ITR87" s="78"/>
      <c r="ITS87" s="78"/>
      <c r="ITT87" s="78"/>
      <c r="ITU87" s="78"/>
      <c r="ITV87" s="78"/>
      <c r="ITW87" s="78"/>
      <c r="ITX87" s="78"/>
      <c r="ITY87" s="78"/>
      <c r="ITZ87" s="78"/>
      <c r="IUA87" s="78"/>
      <c r="IUB87" s="78"/>
      <c r="IUC87" s="78"/>
      <c r="IUD87" s="78"/>
      <c r="IUE87" s="78"/>
      <c r="IUF87" s="78"/>
      <c r="IUG87" s="78"/>
      <c r="IUH87" s="78"/>
      <c r="IUI87" s="78"/>
      <c r="IUJ87" s="78"/>
      <c r="IUK87" s="78"/>
      <c r="IUL87" s="78"/>
      <c r="IUM87" s="78"/>
      <c r="IUN87" s="78"/>
      <c r="IUO87" s="78"/>
      <c r="IUP87" s="78"/>
      <c r="IUQ87" s="78"/>
      <c r="IUR87" s="78"/>
      <c r="IUS87" s="78"/>
      <c r="IUT87" s="78"/>
      <c r="IUU87" s="78"/>
      <c r="IUV87" s="78"/>
      <c r="IUW87" s="78"/>
      <c r="IUX87" s="78"/>
      <c r="IUY87" s="78"/>
      <c r="IUZ87" s="78"/>
      <c r="IVA87" s="78"/>
      <c r="IVB87" s="78"/>
      <c r="IVC87" s="78"/>
      <c r="IVD87" s="78"/>
      <c r="IVE87" s="78"/>
      <c r="IVF87" s="78"/>
      <c r="IVG87" s="78"/>
      <c r="IVH87" s="78"/>
      <c r="IVI87" s="78"/>
      <c r="IVJ87" s="78"/>
      <c r="IVK87" s="78"/>
      <c r="IVL87" s="78"/>
      <c r="IVM87" s="78"/>
      <c r="IVN87" s="78"/>
      <c r="IVO87" s="78"/>
      <c r="IVP87" s="78"/>
      <c r="IVQ87" s="78"/>
      <c r="IVR87" s="78"/>
      <c r="IVS87" s="78"/>
      <c r="IVT87" s="78"/>
      <c r="IVU87" s="78"/>
      <c r="IVV87" s="78"/>
      <c r="IVW87" s="78"/>
      <c r="IVX87" s="78"/>
      <c r="IVY87" s="78"/>
      <c r="IVZ87" s="78"/>
      <c r="IWA87" s="78"/>
      <c r="IWB87" s="78"/>
      <c r="IWC87" s="78"/>
      <c r="IWD87" s="78"/>
      <c r="IWE87" s="78"/>
      <c r="IWF87" s="78"/>
      <c r="IWG87" s="78"/>
      <c r="IWH87" s="78"/>
      <c r="IWI87" s="78"/>
      <c r="IWJ87" s="78"/>
      <c r="IWK87" s="78"/>
      <c r="IWL87" s="78"/>
      <c r="IWM87" s="78"/>
      <c r="IWN87" s="78"/>
      <c r="IWO87" s="78"/>
      <c r="IWP87" s="78"/>
      <c r="IWQ87" s="78"/>
      <c r="IWR87" s="78"/>
      <c r="IWS87" s="78"/>
      <c r="IWT87" s="78"/>
      <c r="IWU87" s="78"/>
      <c r="IWV87" s="78"/>
      <c r="IWW87" s="78"/>
      <c r="IWX87" s="78"/>
      <c r="IWY87" s="78"/>
      <c r="IWZ87" s="78"/>
      <c r="IXA87" s="78"/>
      <c r="IXB87" s="78"/>
      <c r="IXC87" s="78"/>
      <c r="IXD87" s="78"/>
      <c r="IXE87" s="78"/>
      <c r="IXF87" s="78"/>
      <c r="IXG87" s="78"/>
      <c r="IXH87" s="78"/>
      <c r="IXI87" s="78"/>
      <c r="IXJ87" s="78"/>
      <c r="IXK87" s="78"/>
      <c r="IXL87" s="78"/>
      <c r="IXM87" s="78"/>
      <c r="IXN87" s="78"/>
      <c r="IXO87" s="78"/>
      <c r="IXP87" s="78"/>
      <c r="IXQ87" s="78"/>
      <c r="IXR87" s="78"/>
      <c r="IXS87" s="78"/>
      <c r="IXT87" s="78"/>
      <c r="IXU87" s="78"/>
      <c r="IXV87" s="78"/>
      <c r="IXW87" s="78"/>
      <c r="IXX87" s="78"/>
      <c r="IXY87" s="78"/>
      <c r="IXZ87" s="78"/>
      <c r="IYA87" s="78"/>
      <c r="IYB87" s="78"/>
      <c r="IYC87" s="78"/>
      <c r="IYD87" s="78"/>
      <c r="IYE87" s="78"/>
      <c r="IYF87" s="78"/>
      <c r="IYG87" s="78"/>
      <c r="IYH87" s="78"/>
      <c r="IYI87" s="78"/>
      <c r="IYJ87" s="78"/>
      <c r="IYK87" s="78"/>
      <c r="IYL87" s="78"/>
      <c r="IYM87" s="78"/>
      <c r="IYN87" s="78"/>
      <c r="IYO87" s="78"/>
      <c r="IYP87" s="78"/>
      <c r="IYQ87" s="78"/>
      <c r="IYR87" s="78"/>
      <c r="IYS87" s="78"/>
      <c r="IYT87" s="78"/>
      <c r="IYU87" s="78"/>
      <c r="IYV87" s="78"/>
      <c r="IYW87" s="78"/>
      <c r="IYX87" s="78"/>
      <c r="IYY87" s="78"/>
      <c r="IYZ87" s="78"/>
      <c r="IZA87" s="78"/>
      <c r="IZB87" s="78"/>
      <c r="IZC87" s="78"/>
      <c r="IZD87" s="78"/>
      <c r="IZE87" s="78"/>
      <c r="IZF87" s="78"/>
      <c r="IZG87" s="78"/>
      <c r="IZH87" s="78"/>
      <c r="IZI87" s="78"/>
      <c r="IZJ87" s="78"/>
      <c r="IZK87" s="78"/>
      <c r="IZL87" s="78"/>
      <c r="IZM87" s="78"/>
      <c r="IZN87" s="78"/>
      <c r="IZO87" s="78"/>
      <c r="IZP87" s="78"/>
      <c r="IZQ87" s="78"/>
      <c r="IZR87" s="78"/>
      <c r="IZS87" s="78"/>
      <c r="IZT87" s="78"/>
      <c r="IZU87" s="78"/>
      <c r="IZV87" s="78"/>
      <c r="IZW87" s="78"/>
      <c r="IZX87" s="78"/>
      <c r="IZY87" s="78"/>
      <c r="IZZ87" s="78"/>
      <c r="JAA87" s="78"/>
      <c r="JAB87" s="78"/>
      <c r="JAC87" s="78"/>
      <c r="JAD87" s="78"/>
      <c r="JAE87" s="78"/>
      <c r="JAF87" s="78"/>
      <c r="JAG87" s="78"/>
      <c r="JAH87" s="78"/>
      <c r="JAI87" s="78"/>
      <c r="JAJ87" s="78"/>
      <c r="JAK87" s="78"/>
      <c r="JAL87" s="78"/>
      <c r="JAM87" s="78"/>
      <c r="JAN87" s="78"/>
      <c r="JAO87" s="78"/>
      <c r="JAP87" s="78"/>
      <c r="JAQ87" s="78"/>
      <c r="JAR87" s="78"/>
      <c r="JAS87" s="78"/>
      <c r="JAT87" s="78"/>
      <c r="JAU87" s="78"/>
      <c r="JAV87" s="78"/>
      <c r="JAW87" s="78"/>
      <c r="JAX87" s="78"/>
      <c r="JAY87" s="78"/>
      <c r="JAZ87" s="78"/>
      <c r="JBA87" s="78"/>
      <c r="JBB87" s="78"/>
      <c r="JBC87" s="78"/>
      <c r="JBD87" s="78"/>
      <c r="JBE87" s="78"/>
      <c r="JBF87" s="78"/>
      <c r="JBG87" s="78"/>
      <c r="JBH87" s="78"/>
      <c r="JBI87" s="78"/>
      <c r="JBJ87" s="78"/>
      <c r="JBK87" s="78"/>
      <c r="JBL87" s="78"/>
      <c r="JBM87" s="78"/>
      <c r="JBN87" s="78"/>
      <c r="JBO87" s="78"/>
      <c r="JBP87" s="78"/>
      <c r="JBQ87" s="78"/>
      <c r="JBR87" s="78"/>
      <c r="JBS87" s="78"/>
      <c r="JBT87" s="78"/>
      <c r="JBU87" s="78"/>
      <c r="JBV87" s="78"/>
      <c r="JBW87" s="78"/>
      <c r="JBX87" s="78"/>
      <c r="JBY87" s="78"/>
      <c r="JBZ87" s="78"/>
      <c r="JCA87" s="78"/>
      <c r="JCB87" s="78"/>
      <c r="JCC87" s="78"/>
      <c r="JCD87" s="78"/>
      <c r="JCE87" s="78"/>
      <c r="JCF87" s="78"/>
      <c r="JCG87" s="78"/>
      <c r="JCH87" s="78"/>
      <c r="JCI87" s="78"/>
      <c r="JCJ87" s="78"/>
      <c r="JCK87" s="78"/>
      <c r="JCL87" s="78"/>
      <c r="JCM87" s="78"/>
      <c r="JCN87" s="78"/>
      <c r="JCO87" s="78"/>
      <c r="JCP87" s="78"/>
      <c r="JCQ87" s="78"/>
      <c r="JCR87" s="78"/>
      <c r="JCS87" s="78"/>
      <c r="JCT87" s="78"/>
      <c r="JCU87" s="78"/>
      <c r="JCV87" s="78"/>
      <c r="JCW87" s="78"/>
      <c r="JCX87" s="78"/>
      <c r="JCY87" s="78"/>
      <c r="JCZ87" s="78"/>
      <c r="JDA87" s="78"/>
      <c r="JDB87" s="78"/>
      <c r="JDC87" s="78"/>
      <c r="JDD87" s="78"/>
      <c r="JDE87" s="78"/>
      <c r="JDF87" s="78"/>
      <c r="JDG87" s="78"/>
      <c r="JDH87" s="78"/>
      <c r="JDI87" s="78"/>
      <c r="JDJ87" s="78"/>
      <c r="JDK87" s="78"/>
      <c r="JDL87" s="78"/>
      <c r="JDM87" s="78"/>
      <c r="JDN87" s="78"/>
      <c r="JDO87" s="78"/>
      <c r="JDP87" s="78"/>
      <c r="JDQ87" s="78"/>
      <c r="JDR87" s="78"/>
      <c r="JDS87" s="78"/>
      <c r="JDT87" s="78"/>
      <c r="JDU87" s="78"/>
      <c r="JDV87" s="78"/>
      <c r="JDW87" s="78"/>
      <c r="JDX87" s="78"/>
      <c r="JDY87" s="78"/>
      <c r="JDZ87" s="78"/>
      <c r="JEA87" s="78"/>
      <c r="JEB87" s="78"/>
      <c r="JEC87" s="78"/>
      <c r="JED87" s="78"/>
      <c r="JEE87" s="78"/>
      <c r="JEF87" s="78"/>
      <c r="JEG87" s="78"/>
      <c r="JEH87" s="78"/>
      <c r="JEI87" s="78"/>
      <c r="JEJ87" s="78"/>
      <c r="JEK87" s="78"/>
      <c r="JEL87" s="78"/>
      <c r="JEM87" s="78"/>
      <c r="JEN87" s="78"/>
      <c r="JEO87" s="78"/>
      <c r="JEP87" s="78"/>
      <c r="JEQ87" s="78"/>
      <c r="JER87" s="78"/>
      <c r="JES87" s="78"/>
      <c r="JET87" s="78"/>
      <c r="JEU87" s="78"/>
      <c r="JEV87" s="78"/>
      <c r="JEW87" s="78"/>
      <c r="JEX87" s="78"/>
      <c r="JEY87" s="78"/>
      <c r="JEZ87" s="78"/>
      <c r="JFA87" s="78"/>
      <c r="JFB87" s="78"/>
      <c r="JFC87" s="78"/>
      <c r="JFD87" s="78"/>
      <c r="JFE87" s="78"/>
      <c r="JFF87" s="78"/>
      <c r="JFG87" s="78"/>
      <c r="JFH87" s="78"/>
      <c r="JFI87" s="78"/>
      <c r="JFJ87" s="78"/>
      <c r="JFK87" s="78"/>
      <c r="JFL87" s="78"/>
      <c r="JFM87" s="78"/>
      <c r="JFN87" s="78"/>
      <c r="JFO87" s="78"/>
      <c r="JFP87" s="78"/>
      <c r="JFQ87" s="78"/>
      <c r="JFR87" s="78"/>
      <c r="JFS87" s="78"/>
      <c r="JFT87" s="78"/>
      <c r="JFU87" s="78"/>
      <c r="JFV87" s="78"/>
      <c r="JFW87" s="78"/>
      <c r="JFX87" s="78"/>
      <c r="JFY87" s="78"/>
      <c r="JFZ87" s="78"/>
      <c r="JGA87" s="78"/>
      <c r="JGB87" s="78"/>
      <c r="JGC87" s="78"/>
      <c r="JGD87" s="78"/>
      <c r="JGE87" s="78"/>
      <c r="JGF87" s="78"/>
      <c r="JGG87" s="78"/>
      <c r="JGH87" s="78"/>
      <c r="JGI87" s="78"/>
      <c r="JGJ87" s="78"/>
      <c r="JGK87" s="78"/>
      <c r="JGL87" s="78"/>
      <c r="JGM87" s="78"/>
      <c r="JGN87" s="78"/>
      <c r="JGO87" s="78"/>
      <c r="JGP87" s="78"/>
      <c r="JGQ87" s="78"/>
      <c r="JGR87" s="78"/>
      <c r="JGS87" s="78"/>
      <c r="JGT87" s="78"/>
      <c r="JGU87" s="78"/>
      <c r="JGV87" s="78"/>
      <c r="JGW87" s="78"/>
      <c r="JGX87" s="78"/>
      <c r="JGY87" s="78"/>
      <c r="JGZ87" s="78"/>
      <c r="JHA87" s="78"/>
      <c r="JHB87" s="78"/>
      <c r="JHC87" s="78"/>
      <c r="JHD87" s="78"/>
      <c r="JHE87" s="78"/>
      <c r="JHF87" s="78"/>
      <c r="JHG87" s="78"/>
      <c r="JHH87" s="78"/>
      <c r="JHI87" s="78"/>
      <c r="JHJ87" s="78"/>
      <c r="JHK87" s="78"/>
      <c r="JHL87" s="78"/>
      <c r="JHM87" s="78"/>
      <c r="JHN87" s="78"/>
      <c r="JHO87" s="78"/>
      <c r="JHP87" s="78"/>
      <c r="JHQ87" s="78"/>
      <c r="JHR87" s="78"/>
      <c r="JHS87" s="78"/>
      <c r="JHT87" s="78"/>
      <c r="JHU87" s="78"/>
      <c r="JHV87" s="78"/>
      <c r="JHW87" s="78"/>
      <c r="JHX87" s="78"/>
      <c r="JHY87" s="78"/>
      <c r="JHZ87" s="78"/>
      <c r="JIA87" s="78"/>
      <c r="JIB87" s="78"/>
      <c r="JIC87" s="78"/>
      <c r="JID87" s="78"/>
      <c r="JIE87" s="78"/>
      <c r="JIF87" s="78"/>
      <c r="JIG87" s="78"/>
      <c r="JIH87" s="78"/>
      <c r="JII87" s="78"/>
      <c r="JIJ87" s="78"/>
      <c r="JIK87" s="78"/>
      <c r="JIL87" s="78"/>
      <c r="JIM87" s="78"/>
      <c r="JIN87" s="78"/>
      <c r="JIO87" s="78"/>
      <c r="JIP87" s="78"/>
      <c r="JIQ87" s="78"/>
      <c r="JIR87" s="78"/>
      <c r="JIS87" s="78"/>
      <c r="JIT87" s="78"/>
      <c r="JIU87" s="78"/>
      <c r="JIV87" s="78"/>
      <c r="JIW87" s="78"/>
      <c r="JIX87" s="78"/>
      <c r="JIY87" s="78"/>
      <c r="JIZ87" s="78"/>
      <c r="JJA87" s="78"/>
      <c r="JJB87" s="78"/>
      <c r="JJC87" s="78"/>
      <c r="JJD87" s="78"/>
      <c r="JJE87" s="78"/>
      <c r="JJF87" s="78"/>
      <c r="JJG87" s="78"/>
      <c r="JJH87" s="78"/>
      <c r="JJI87" s="78"/>
      <c r="JJJ87" s="78"/>
      <c r="JJK87" s="78"/>
      <c r="JJL87" s="78"/>
      <c r="JJM87" s="78"/>
      <c r="JJN87" s="78"/>
      <c r="JJO87" s="78"/>
      <c r="JJP87" s="78"/>
      <c r="JJQ87" s="78"/>
      <c r="JJR87" s="78"/>
      <c r="JJS87" s="78"/>
      <c r="JJT87" s="78"/>
      <c r="JJU87" s="78"/>
      <c r="JJV87" s="78"/>
      <c r="JJW87" s="78"/>
      <c r="JJX87" s="78"/>
      <c r="JJY87" s="78"/>
      <c r="JJZ87" s="78"/>
      <c r="JKA87" s="78"/>
      <c r="JKB87" s="78"/>
      <c r="JKC87" s="78"/>
      <c r="JKD87" s="78"/>
      <c r="JKE87" s="78"/>
      <c r="JKF87" s="78"/>
      <c r="JKG87" s="78"/>
      <c r="JKH87" s="78"/>
      <c r="JKI87" s="78"/>
      <c r="JKJ87" s="78"/>
      <c r="JKK87" s="78"/>
      <c r="JKL87" s="78"/>
      <c r="JKM87" s="78"/>
      <c r="JKN87" s="78"/>
      <c r="JKO87" s="78"/>
      <c r="JKP87" s="78"/>
      <c r="JKQ87" s="78"/>
      <c r="JKR87" s="78"/>
      <c r="JKS87" s="78"/>
      <c r="JKT87" s="78"/>
      <c r="JKU87" s="78"/>
      <c r="JKV87" s="78"/>
      <c r="JKW87" s="78"/>
      <c r="JKX87" s="78"/>
      <c r="JKY87" s="78"/>
      <c r="JKZ87" s="78"/>
      <c r="JLA87" s="78"/>
      <c r="JLB87" s="78"/>
      <c r="JLC87" s="78"/>
      <c r="JLD87" s="78"/>
      <c r="JLE87" s="78"/>
      <c r="JLF87" s="78"/>
      <c r="JLG87" s="78"/>
      <c r="JLH87" s="78"/>
      <c r="JLI87" s="78"/>
      <c r="JLJ87" s="78"/>
      <c r="JLK87" s="78"/>
      <c r="JLL87" s="78"/>
      <c r="JLM87" s="78"/>
      <c r="JLN87" s="78"/>
      <c r="JLO87" s="78"/>
      <c r="JLP87" s="78"/>
      <c r="JLQ87" s="78"/>
      <c r="JLR87" s="78"/>
      <c r="JLS87" s="78"/>
      <c r="JLT87" s="78"/>
      <c r="JLU87" s="78"/>
      <c r="JLV87" s="78"/>
      <c r="JLW87" s="78"/>
      <c r="JLX87" s="78"/>
      <c r="JLY87" s="78"/>
      <c r="JLZ87" s="78"/>
      <c r="JMA87" s="78"/>
      <c r="JMB87" s="78"/>
      <c r="JMC87" s="78"/>
      <c r="JMD87" s="78"/>
      <c r="JME87" s="78"/>
      <c r="JMF87" s="78"/>
      <c r="JMG87" s="78"/>
      <c r="JMH87" s="78"/>
      <c r="JMI87" s="78"/>
      <c r="JMJ87" s="78"/>
      <c r="JMK87" s="78"/>
      <c r="JML87" s="78"/>
      <c r="JMM87" s="78"/>
      <c r="JMN87" s="78"/>
      <c r="JMO87" s="78"/>
      <c r="JMP87" s="78"/>
      <c r="JMQ87" s="78"/>
      <c r="JMR87" s="78"/>
      <c r="JMS87" s="78"/>
      <c r="JMT87" s="78"/>
      <c r="JMU87" s="78"/>
      <c r="JMV87" s="78"/>
      <c r="JMW87" s="78"/>
      <c r="JMX87" s="78"/>
      <c r="JMY87" s="78"/>
      <c r="JMZ87" s="78"/>
      <c r="JNA87" s="78"/>
      <c r="JNB87" s="78"/>
      <c r="JNC87" s="78"/>
      <c r="JND87" s="78"/>
      <c r="JNE87" s="78"/>
      <c r="JNF87" s="78"/>
      <c r="JNG87" s="78"/>
      <c r="JNH87" s="78"/>
      <c r="JNI87" s="78"/>
      <c r="JNJ87" s="78"/>
      <c r="JNK87" s="78"/>
      <c r="JNL87" s="78"/>
      <c r="JNM87" s="78"/>
      <c r="JNN87" s="78"/>
      <c r="JNO87" s="78"/>
      <c r="JNP87" s="78"/>
      <c r="JNQ87" s="78"/>
      <c r="JNR87" s="78"/>
      <c r="JNS87" s="78"/>
      <c r="JNT87" s="78"/>
      <c r="JNU87" s="78"/>
      <c r="JNV87" s="78"/>
      <c r="JNW87" s="78"/>
      <c r="JNX87" s="78"/>
      <c r="JNY87" s="78"/>
      <c r="JNZ87" s="78"/>
      <c r="JOA87" s="78"/>
      <c r="JOB87" s="78"/>
      <c r="JOC87" s="78"/>
      <c r="JOD87" s="78"/>
      <c r="JOE87" s="78"/>
      <c r="JOF87" s="78"/>
      <c r="JOG87" s="78"/>
      <c r="JOH87" s="78"/>
      <c r="JOI87" s="78"/>
      <c r="JOJ87" s="78"/>
      <c r="JOK87" s="78"/>
      <c r="JOL87" s="78"/>
      <c r="JOM87" s="78"/>
      <c r="JON87" s="78"/>
      <c r="JOO87" s="78"/>
      <c r="JOP87" s="78"/>
      <c r="JOQ87" s="78"/>
      <c r="JOR87" s="78"/>
      <c r="JOS87" s="78"/>
      <c r="JOT87" s="78"/>
      <c r="JOU87" s="78"/>
      <c r="JOV87" s="78"/>
      <c r="JOW87" s="78"/>
      <c r="JOX87" s="78"/>
      <c r="JOY87" s="78"/>
      <c r="JOZ87" s="78"/>
      <c r="JPA87" s="78"/>
      <c r="JPB87" s="78"/>
      <c r="JPC87" s="78"/>
      <c r="JPD87" s="78"/>
      <c r="JPE87" s="78"/>
      <c r="JPF87" s="78"/>
      <c r="JPG87" s="78"/>
      <c r="JPH87" s="78"/>
      <c r="JPI87" s="78"/>
      <c r="JPJ87" s="78"/>
      <c r="JPK87" s="78"/>
      <c r="JPL87" s="78"/>
      <c r="JPM87" s="78"/>
      <c r="JPN87" s="78"/>
      <c r="JPO87" s="78"/>
      <c r="JPP87" s="78"/>
      <c r="JPQ87" s="78"/>
      <c r="JPR87" s="78"/>
      <c r="JPS87" s="78"/>
      <c r="JPT87" s="78"/>
      <c r="JPU87" s="78"/>
      <c r="JPV87" s="78"/>
      <c r="JPW87" s="78"/>
      <c r="JPX87" s="78"/>
      <c r="JPY87" s="78"/>
      <c r="JPZ87" s="78"/>
      <c r="JQA87" s="78"/>
      <c r="JQB87" s="78"/>
      <c r="JQC87" s="78"/>
      <c r="JQD87" s="78"/>
      <c r="JQE87" s="78"/>
      <c r="JQF87" s="78"/>
      <c r="JQG87" s="78"/>
      <c r="JQH87" s="78"/>
      <c r="JQI87" s="78"/>
      <c r="JQJ87" s="78"/>
      <c r="JQK87" s="78"/>
      <c r="JQL87" s="78"/>
      <c r="JQM87" s="78"/>
      <c r="JQN87" s="78"/>
      <c r="JQO87" s="78"/>
      <c r="JQP87" s="78"/>
      <c r="JQQ87" s="78"/>
      <c r="JQR87" s="78"/>
      <c r="JQS87" s="78"/>
      <c r="JQT87" s="78"/>
      <c r="JQU87" s="78"/>
      <c r="JQV87" s="78"/>
      <c r="JQW87" s="78"/>
      <c r="JQX87" s="78"/>
      <c r="JQY87" s="78"/>
      <c r="JQZ87" s="78"/>
      <c r="JRA87" s="78"/>
      <c r="JRB87" s="78"/>
      <c r="JRC87" s="78"/>
      <c r="JRD87" s="78"/>
      <c r="JRE87" s="78"/>
      <c r="JRF87" s="78"/>
      <c r="JRG87" s="78"/>
      <c r="JRH87" s="78"/>
      <c r="JRI87" s="78"/>
      <c r="JRJ87" s="78"/>
      <c r="JRK87" s="78"/>
      <c r="JRL87" s="78"/>
      <c r="JRM87" s="78"/>
      <c r="JRN87" s="78"/>
      <c r="JRO87" s="78"/>
      <c r="JRP87" s="78"/>
      <c r="JRQ87" s="78"/>
      <c r="JRR87" s="78"/>
      <c r="JRS87" s="78"/>
      <c r="JRT87" s="78"/>
      <c r="JRU87" s="78"/>
      <c r="JRV87" s="78"/>
      <c r="JRW87" s="78"/>
      <c r="JRX87" s="78"/>
      <c r="JRY87" s="78"/>
      <c r="JRZ87" s="78"/>
      <c r="JSA87" s="78"/>
      <c r="JSB87" s="78"/>
      <c r="JSC87" s="78"/>
      <c r="JSD87" s="78"/>
      <c r="JSE87" s="78"/>
      <c r="JSF87" s="78"/>
      <c r="JSG87" s="78"/>
      <c r="JSH87" s="78"/>
      <c r="JSI87" s="78"/>
      <c r="JSJ87" s="78"/>
      <c r="JSK87" s="78"/>
      <c r="JSL87" s="78"/>
      <c r="JSM87" s="78"/>
      <c r="JSN87" s="78"/>
      <c r="JSO87" s="78"/>
      <c r="JSP87" s="78"/>
      <c r="JSQ87" s="78"/>
      <c r="JSR87" s="78"/>
      <c r="JSS87" s="78"/>
      <c r="JST87" s="78"/>
      <c r="JSU87" s="78"/>
      <c r="JSV87" s="78"/>
      <c r="JSW87" s="78"/>
      <c r="JSX87" s="78"/>
      <c r="JSY87" s="78"/>
      <c r="JSZ87" s="78"/>
      <c r="JTA87" s="78"/>
      <c r="JTB87" s="78"/>
      <c r="JTC87" s="78"/>
      <c r="JTD87" s="78"/>
      <c r="JTE87" s="78"/>
      <c r="JTF87" s="78"/>
      <c r="JTG87" s="78"/>
      <c r="JTH87" s="78"/>
      <c r="JTI87" s="78"/>
      <c r="JTJ87" s="78"/>
      <c r="JTK87" s="78"/>
      <c r="JTL87" s="78"/>
      <c r="JTM87" s="78"/>
      <c r="JTN87" s="78"/>
      <c r="JTO87" s="78"/>
      <c r="JTP87" s="78"/>
      <c r="JTQ87" s="78"/>
      <c r="JTR87" s="78"/>
      <c r="JTS87" s="78"/>
      <c r="JTT87" s="78"/>
      <c r="JTU87" s="78"/>
      <c r="JTV87" s="78"/>
      <c r="JTW87" s="78"/>
      <c r="JTX87" s="78"/>
      <c r="JTY87" s="78"/>
      <c r="JTZ87" s="78"/>
      <c r="JUA87" s="78"/>
      <c r="JUB87" s="78"/>
      <c r="JUC87" s="78"/>
      <c r="JUD87" s="78"/>
      <c r="JUE87" s="78"/>
      <c r="JUF87" s="78"/>
      <c r="JUG87" s="78"/>
      <c r="JUH87" s="78"/>
      <c r="JUI87" s="78"/>
      <c r="JUJ87" s="78"/>
      <c r="JUK87" s="78"/>
      <c r="JUL87" s="78"/>
      <c r="JUM87" s="78"/>
      <c r="JUN87" s="78"/>
      <c r="JUO87" s="78"/>
      <c r="JUP87" s="78"/>
      <c r="JUQ87" s="78"/>
      <c r="JUR87" s="78"/>
      <c r="JUS87" s="78"/>
      <c r="JUT87" s="78"/>
      <c r="JUU87" s="78"/>
      <c r="JUV87" s="78"/>
      <c r="JUW87" s="78"/>
      <c r="JUX87" s="78"/>
      <c r="JUY87" s="78"/>
      <c r="JUZ87" s="78"/>
      <c r="JVA87" s="78"/>
      <c r="JVB87" s="78"/>
      <c r="JVC87" s="78"/>
      <c r="JVD87" s="78"/>
      <c r="JVE87" s="78"/>
      <c r="JVF87" s="78"/>
      <c r="JVG87" s="78"/>
      <c r="JVH87" s="78"/>
      <c r="JVI87" s="78"/>
      <c r="JVJ87" s="78"/>
      <c r="JVK87" s="78"/>
      <c r="JVL87" s="78"/>
      <c r="JVM87" s="78"/>
      <c r="JVN87" s="78"/>
      <c r="JVO87" s="78"/>
      <c r="JVP87" s="78"/>
      <c r="JVQ87" s="78"/>
      <c r="JVR87" s="78"/>
      <c r="JVS87" s="78"/>
      <c r="JVT87" s="78"/>
      <c r="JVU87" s="78"/>
      <c r="JVV87" s="78"/>
      <c r="JVW87" s="78"/>
      <c r="JVX87" s="78"/>
      <c r="JVY87" s="78"/>
      <c r="JVZ87" s="78"/>
      <c r="JWA87" s="78"/>
      <c r="JWB87" s="78"/>
      <c r="JWC87" s="78"/>
      <c r="JWD87" s="78"/>
      <c r="JWE87" s="78"/>
      <c r="JWF87" s="78"/>
      <c r="JWG87" s="78"/>
      <c r="JWH87" s="78"/>
      <c r="JWI87" s="78"/>
      <c r="JWJ87" s="78"/>
      <c r="JWK87" s="78"/>
      <c r="JWL87" s="78"/>
      <c r="JWM87" s="78"/>
      <c r="JWN87" s="78"/>
      <c r="JWO87" s="78"/>
      <c r="JWP87" s="78"/>
      <c r="JWQ87" s="78"/>
      <c r="JWR87" s="78"/>
      <c r="JWS87" s="78"/>
      <c r="JWT87" s="78"/>
      <c r="JWU87" s="78"/>
      <c r="JWV87" s="78"/>
      <c r="JWW87" s="78"/>
      <c r="JWX87" s="78"/>
      <c r="JWY87" s="78"/>
      <c r="JWZ87" s="78"/>
      <c r="JXA87" s="78"/>
      <c r="JXB87" s="78"/>
      <c r="JXC87" s="78"/>
      <c r="JXD87" s="78"/>
      <c r="JXE87" s="78"/>
      <c r="JXF87" s="78"/>
      <c r="JXG87" s="78"/>
      <c r="JXH87" s="78"/>
      <c r="JXI87" s="78"/>
      <c r="JXJ87" s="78"/>
      <c r="JXK87" s="78"/>
      <c r="JXL87" s="78"/>
      <c r="JXM87" s="78"/>
      <c r="JXN87" s="78"/>
      <c r="JXO87" s="78"/>
      <c r="JXP87" s="78"/>
      <c r="JXQ87" s="78"/>
      <c r="JXR87" s="78"/>
      <c r="JXS87" s="78"/>
      <c r="JXT87" s="78"/>
      <c r="JXU87" s="78"/>
      <c r="JXV87" s="78"/>
      <c r="JXW87" s="78"/>
      <c r="JXX87" s="78"/>
      <c r="JXY87" s="78"/>
      <c r="JXZ87" s="78"/>
      <c r="JYA87" s="78"/>
      <c r="JYB87" s="78"/>
      <c r="JYC87" s="78"/>
      <c r="JYD87" s="78"/>
      <c r="JYE87" s="78"/>
      <c r="JYF87" s="78"/>
      <c r="JYG87" s="78"/>
      <c r="JYH87" s="78"/>
      <c r="JYI87" s="78"/>
      <c r="JYJ87" s="78"/>
      <c r="JYK87" s="78"/>
      <c r="JYL87" s="78"/>
      <c r="JYM87" s="78"/>
      <c r="JYN87" s="78"/>
      <c r="JYO87" s="78"/>
      <c r="JYP87" s="78"/>
      <c r="JYQ87" s="78"/>
      <c r="JYR87" s="78"/>
      <c r="JYS87" s="78"/>
      <c r="JYT87" s="78"/>
      <c r="JYU87" s="78"/>
      <c r="JYV87" s="78"/>
      <c r="JYW87" s="78"/>
      <c r="JYX87" s="78"/>
      <c r="JYY87" s="78"/>
      <c r="JYZ87" s="78"/>
      <c r="JZA87" s="78"/>
      <c r="JZB87" s="78"/>
      <c r="JZC87" s="78"/>
      <c r="JZD87" s="78"/>
      <c r="JZE87" s="78"/>
      <c r="JZF87" s="78"/>
      <c r="JZG87" s="78"/>
      <c r="JZH87" s="78"/>
      <c r="JZI87" s="78"/>
      <c r="JZJ87" s="78"/>
      <c r="JZK87" s="78"/>
      <c r="JZL87" s="78"/>
      <c r="JZM87" s="78"/>
      <c r="JZN87" s="78"/>
      <c r="JZO87" s="78"/>
      <c r="JZP87" s="78"/>
      <c r="JZQ87" s="78"/>
      <c r="JZR87" s="78"/>
      <c r="JZS87" s="78"/>
      <c r="JZT87" s="78"/>
      <c r="JZU87" s="78"/>
      <c r="JZV87" s="78"/>
      <c r="JZW87" s="78"/>
      <c r="JZX87" s="78"/>
      <c r="JZY87" s="78"/>
      <c r="JZZ87" s="78"/>
      <c r="KAA87" s="78"/>
      <c r="KAB87" s="78"/>
      <c r="KAC87" s="78"/>
      <c r="KAD87" s="78"/>
      <c r="KAE87" s="78"/>
      <c r="KAF87" s="78"/>
      <c r="KAG87" s="78"/>
      <c r="KAH87" s="78"/>
      <c r="KAI87" s="78"/>
      <c r="KAJ87" s="78"/>
      <c r="KAK87" s="78"/>
      <c r="KAL87" s="78"/>
      <c r="KAM87" s="78"/>
      <c r="KAN87" s="78"/>
      <c r="KAO87" s="78"/>
      <c r="KAP87" s="78"/>
      <c r="KAQ87" s="78"/>
      <c r="KAR87" s="78"/>
      <c r="KAS87" s="78"/>
      <c r="KAT87" s="78"/>
      <c r="KAU87" s="78"/>
      <c r="KAV87" s="78"/>
      <c r="KAW87" s="78"/>
      <c r="KAX87" s="78"/>
      <c r="KAY87" s="78"/>
      <c r="KAZ87" s="78"/>
      <c r="KBA87" s="78"/>
      <c r="KBB87" s="78"/>
      <c r="KBC87" s="78"/>
      <c r="KBD87" s="78"/>
      <c r="KBE87" s="78"/>
      <c r="KBF87" s="78"/>
      <c r="KBG87" s="78"/>
      <c r="KBH87" s="78"/>
      <c r="KBI87" s="78"/>
      <c r="KBJ87" s="78"/>
      <c r="KBK87" s="78"/>
      <c r="KBL87" s="78"/>
      <c r="KBM87" s="78"/>
      <c r="KBN87" s="78"/>
      <c r="KBO87" s="78"/>
      <c r="KBP87" s="78"/>
      <c r="KBQ87" s="78"/>
      <c r="KBR87" s="78"/>
      <c r="KBS87" s="78"/>
      <c r="KBT87" s="78"/>
      <c r="KBU87" s="78"/>
      <c r="KBV87" s="78"/>
      <c r="KBW87" s="78"/>
      <c r="KBX87" s="78"/>
      <c r="KBY87" s="78"/>
      <c r="KBZ87" s="78"/>
      <c r="KCA87" s="78"/>
      <c r="KCB87" s="78"/>
      <c r="KCC87" s="78"/>
      <c r="KCD87" s="78"/>
      <c r="KCE87" s="78"/>
      <c r="KCF87" s="78"/>
      <c r="KCG87" s="78"/>
      <c r="KCH87" s="78"/>
      <c r="KCI87" s="78"/>
      <c r="KCJ87" s="78"/>
      <c r="KCK87" s="78"/>
      <c r="KCL87" s="78"/>
      <c r="KCM87" s="78"/>
      <c r="KCN87" s="78"/>
      <c r="KCO87" s="78"/>
      <c r="KCP87" s="78"/>
      <c r="KCQ87" s="78"/>
      <c r="KCR87" s="78"/>
      <c r="KCS87" s="78"/>
      <c r="KCT87" s="78"/>
      <c r="KCU87" s="78"/>
      <c r="KCV87" s="78"/>
      <c r="KCW87" s="78"/>
      <c r="KCX87" s="78"/>
      <c r="KCY87" s="78"/>
      <c r="KCZ87" s="78"/>
      <c r="KDA87" s="78"/>
      <c r="KDB87" s="78"/>
      <c r="KDC87" s="78"/>
      <c r="KDD87" s="78"/>
      <c r="KDE87" s="78"/>
      <c r="KDF87" s="78"/>
      <c r="KDG87" s="78"/>
      <c r="KDH87" s="78"/>
      <c r="KDI87" s="78"/>
      <c r="KDJ87" s="78"/>
      <c r="KDK87" s="78"/>
      <c r="KDL87" s="78"/>
      <c r="KDM87" s="78"/>
      <c r="KDN87" s="78"/>
      <c r="KDO87" s="78"/>
      <c r="KDP87" s="78"/>
      <c r="KDQ87" s="78"/>
      <c r="KDR87" s="78"/>
      <c r="KDS87" s="78"/>
      <c r="KDT87" s="78"/>
      <c r="KDU87" s="78"/>
      <c r="KDV87" s="78"/>
      <c r="KDW87" s="78"/>
      <c r="KDX87" s="78"/>
      <c r="KDY87" s="78"/>
      <c r="KDZ87" s="78"/>
      <c r="KEA87" s="78"/>
      <c r="KEB87" s="78"/>
      <c r="KEC87" s="78"/>
      <c r="KED87" s="78"/>
      <c r="KEE87" s="78"/>
      <c r="KEF87" s="78"/>
      <c r="KEG87" s="78"/>
      <c r="KEH87" s="78"/>
      <c r="KEI87" s="78"/>
      <c r="KEJ87" s="78"/>
      <c r="KEK87" s="78"/>
      <c r="KEL87" s="78"/>
      <c r="KEM87" s="78"/>
      <c r="KEN87" s="78"/>
      <c r="KEO87" s="78"/>
      <c r="KEP87" s="78"/>
      <c r="KEQ87" s="78"/>
      <c r="KER87" s="78"/>
      <c r="KES87" s="78"/>
      <c r="KET87" s="78"/>
      <c r="KEU87" s="78"/>
      <c r="KEV87" s="78"/>
      <c r="KEW87" s="78"/>
      <c r="KEX87" s="78"/>
      <c r="KEY87" s="78"/>
      <c r="KEZ87" s="78"/>
      <c r="KFA87" s="78"/>
      <c r="KFB87" s="78"/>
      <c r="KFC87" s="78"/>
      <c r="KFD87" s="78"/>
      <c r="KFE87" s="78"/>
      <c r="KFF87" s="78"/>
      <c r="KFG87" s="78"/>
      <c r="KFH87" s="78"/>
      <c r="KFI87" s="78"/>
      <c r="KFJ87" s="78"/>
      <c r="KFK87" s="78"/>
      <c r="KFL87" s="78"/>
      <c r="KFM87" s="78"/>
      <c r="KFN87" s="78"/>
      <c r="KFO87" s="78"/>
      <c r="KFP87" s="78"/>
      <c r="KFQ87" s="78"/>
      <c r="KFR87" s="78"/>
      <c r="KFS87" s="78"/>
      <c r="KFT87" s="78"/>
      <c r="KFU87" s="78"/>
      <c r="KFV87" s="78"/>
      <c r="KFW87" s="78"/>
      <c r="KFX87" s="78"/>
      <c r="KFY87" s="78"/>
      <c r="KFZ87" s="78"/>
      <c r="KGA87" s="78"/>
      <c r="KGB87" s="78"/>
      <c r="KGC87" s="78"/>
      <c r="KGD87" s="78"/>
      <c r="KGE87" s="78"/>
      <c r="KGF87" s="78"/>
      <c r="KGG87" s="78"/>
      <c r="KGH87" s="78"/>
      <c r="KGI87" s="78"/>
      <c r="KGJ87" s="78"/>
      <c r="KGK87" s="78"/>
      <c r="KGL87" s="78"/>
      <c r="KGM87" s="78"/>
      <c r="KGN87" s="78"/>
      <c r="KGO87" s="78"/>
      <c r="KGP87" s="78"/>
      <c r="KGQ87" s="78"/>
      <c r="KGR87" s="78"/>
      <c r="KGS87" s="78"/>
      <c r="KGT87" s="78"/>
      <c r="KGU87" s="78"/>
      <c r="KGV87" s="78"/>
      <c r="KGW87" s="78"/>
      <c r="KGX87" s="78"/>
      <c r="KGY87" s="78"/>
      <c r="KGZ87" s="78"/>
      <c r="KHA87" s="78"/>
      <c r="KHB87" s="78"/>
      <c r="KHC87" s="78"/>
      <c r="KHD87" s="78"/>
      <c r="KHE87" s="78"/>
      <c r="KHF87" s="78"/>
      <c r="KHG87" s="78"/>
      <c r="KHH87" s="78"/>
      <c r="KHI87" s="78"/>
      <c r="KHJ87" s="78"/>
      <c r="KHK87" s="78"/>
      <c r="KHL87" s="78"/>
      <c r="KHM87" s="78"/>
      <c r="KHN87" s="78"/>
      <c r="KHO87" s="78"/>
      <c r="KHP87" s="78"/>
      <c r="KHQ87" s="78"/>
      <c r="KHR87" s="78"/>
      <c r="KHS87" s="78"/>
      <c r="KHT87" s="78"/>
      <c r="KHU87" s="78"/>
      <c r="KHV87" s="78"/>
      <c r="KHW87" s="78"/>
      <c r="KHX87" s="78"/>
      <c r="KHY87" s="78"/>
      <c r="KHZ87" s="78"/>
      <c r="KIA87" s="78"/>
      <c r="KIB87" s="78"/>
      <c r="KIC87" s="78"/>
      <c r="KID87" s="78"/>
      <c r="KIE87" s="78"/>
      <c r="KIF87" s="78"/>
      <c r="KIG87" s="78"/>
      <c r="KIH87" s="78"/>
      <c r="KII87" s="78"/>
      <c r="KIJ87" s="78"/>
      <c r="KIK87" s="78"/>
      <c r="KIL87" s="78"/>
      <c r="KIM87" s="78"/>
      <c r="KIN87" s="78"/>
      <c r="KIO87" s="78"/>
      <c r="KIP87" s="78"/>
      <c r="KIQ87" s="78"/>
      <c r="KIR87" s="78"/>
      <c r="KIS87" s="78"/>
      <c r="KIT87" s="78"/>
      <c r="KIU87" s="78"/>
      <c r="KIV87" s="78"/>
      <c r="KIW87" s="78"/>
      <c r="KIX87" s="78"/>
      <c r="KIY87" s="78"/>
      <c r="KIZ87" s="78"/>
      <c r="KJA87" s="78"/>
      <c r="KJB87" s="78"/>
      <c r="KJC87" s="78"/>
      <c r="KJD87" s="78"/>
      <c r="KJE87" s="78"/>
      <c r="KJF87" s="78"/>
      <c r="KJG87" s="78"/>
      <c r="KJH87" s="78"/>
      <c r="KJI87" s="78"/>
      <c r="KJJ87" s="78"/>
      <c r="KJK87" s="78"/>
      <c r="KJL87" s="78"/>
      <c r="KJM87" s="78"/>
      <c r="KJN87" s="78"/>
      <c r="KJO87" s="78"/>
      <c r="KJP87" s="78"/>
      <c r="KJQ87" s="78"/>
      <c r="KJR87" s="78"/>
      <c r="KJS87" s="78"/>
      <c r="KJT87" s="78"/>
      <c r="KJU87" s="78"/>
      <c r="KJV87" s="78"/>
      <c r="KJW87" s="78"/>
      <c r="KJX87" s="78"/>
      <c r="KJY87" s="78"/>
      <c r="KJZ87" s="78"/>
      <c r="KKA87" s="78"/>
      <c r="KKB87" s="78"/>
      <c r="KKC87" s="78"/>
      <c r="KKD87" s="78"/>
      <c r="KKE87" s="78"/>
      <c r="KKF87" s="78"/>
      <c r="KKG87" s="78"/>
      <c r="KKH87" s="78"/>
      <c r="KKI87" s="78"/>
      <c r="KKJ87" s="78"/>
      <c r="KKK87" s="78"/>
      <c r="KKL87" s="78"/>
      <c r="KKM87" s="78"/>
      <c r="KKN87" s="78"/>
      <c r="KKO87" s="78"/>
      <c r="KKP87" s="78"/>
      <c r="KKQ87" s="78"/>
      <c r="KKR87" s="78"/>
      <c r="KKS87" s="78"/>
      <c r="KKT87" s="78"/>
      <c r="KKU87" s="78"/>
      <c r="KKV87" s="78"/>
      <c r="KKW87" s="78"/>
      <c r="KKX87" s="78"/>
      <c r="KKY87" s="78"/>
      <c r="KKZ87" s="78"/>
      <c r="KLA87" s="78"/>
      <c r="KLB87" s="78"/>
      <c r="KLC87" s="78"/>
      <c r="KLD87" s="78"/>
      <c r="KLE87" s="78"/>
      <c r="KLF87" s="78"/>
      <c r="KLG87" s="78"/>
      <c r="KLH87" s="78"/>
      <c r="KLI87" s="78"/>
      <c r="KLJ87" s="78"/>
      <c r="KLK87" s="78"/>
      <c r="KLL87" s="78"/>
      <c r="KLM87" s="78"/>
      <c r="KLN87" s="78"/>
      <c r="KLO87" s="78"/>
      <c r="KLP87" s="78"/>
      <c r="KLQ87" s="78"/>
      <c r="KLR87" s="78"/>
      <c r="KLS87" s="78"/>
      <c r="KLT87" s="78"/>
      <c r="KLU87" s="78"/>
      <c r="KLV87" s="78"/>
      <c r="KLW87" s="78"/>
      <c r="KLX87" s="78"/>
      <c r="KLY87" s="78"/>
      <c r="KLZ87" s="78"/>
      <c r="KMA87" s="78"/>
      <c r="KMB87" s="78"/>
      <c r="KMC87" s="78"/>
      <c r="KMD87" s="78"/>
      <c r="KME87" s="78"/>
      <c r="KMF87" s="78"/>
      <c r="KMG87" s="78"/>
      <c r="KMH87" s="78"/>
      <c r="KMI87" s="78"/>
      <c r="KMJ87" s="78"/>
      <c r="KMK87" s="78"/>
      <c r="KML87" s="78"/>
      <c r="KMM87" s="78"/>
      <c r="KMN87" s="78"/>
      <c r="KMO87" s="78"/>
      <c r="KMP87" s="78"/>
      <c r="KMQ87" s="78"/>
      <c r="KMR87" s="78"/>
      <c r="KMS87" s="78"/>
      <c r="KMT87" s="78"/>
      <c r="KMU87" s="78"/>
      <c r="KMV87" s="78"/>
      <c r="KMW87" s="78"/>
      <c r="KMX87" s="78"/>
      <c r="KMY87" s="78"/>
      <c r="KMZ87" s="78"/>
      <c r="KNA87" s="78"/>
      <c r="KNB87" s="78"/>
      <c r="KNC87" s="78"/>
      <c r="KND87" s="78"/>
      <c r="KNE87" s="78"/>
      <c r="KNF87" s="78"/>
      <c r="KNG87" s="78"/>
      <c r="KNH87" s="78"/>
      <c r="KNI87" s="78"/>
      <c r="KNJ87" s="78"/>
      <c r="KNK87" s="78"/>
      <c r="KNL87" s="78"/>
      <c r="KNM87" s="78"/>
      <c r="KNN87" s="78"/>
      <c r="KNO87" s="78"/>
      <c r="KNP87" s="78"/>
      <c r="KNQ87" s="78"/>
      <c r="KNR87" s="78"/>
      <c r="KNS87" s="78"/>
      <c r="KNT87" s="78"/>
      <c r="KNU87" s="78"/>
      <c r="KNV87" s="78"/>
      <c r="KNW87" s="78"/>
      <c r="KNX87" s="78"/>
      <c r="KNY87" s="78"/>
      <c r="KNZ87" s="78"/>
      <c r="KOA87" s="78"/>
      <c r="KOB87" s="78"/>
      <c r="KOC87" s="78"/>
      <c r="KOD87" s="78"/>
      <c r="KOE87" s="78"/>
      <c r="KOF87" s="78"/>
      <c r="KOG87" s="78"/>
      <c r="KOH87" s="78"/>
      <c r="KOI87" s="78"/>
      <c r="KOJ87" s="78"/>
      <c r="KOK87" s="78"/>
      <c r="KOL87" s="78"/>
      <c r="KOM87" s="78"/>
      <c r="KON87" s="78"/>
      <c r="KOO87" s="78"/>
      <c r="KOP87" s="78"/>
      <c r="KOQ87" s="78"/>
      <c r="KOR87" s="78"/>
      <c r="KOS87" s="78"/>
      <c r="KOT87" s="78"/>
      <c r="KOU87" s="78"/>
      <c r="KOV87" s="78"/>
      <c r="KOW87" s="78"/>
      <c r="KOX87" s="78"/>
      <c r="KOY87" s="78"/>
      <c r="KOZ87" s="78"/>
      <c r="KPA87" s="78"/>
      <c r="KPB87" s="78"/>
      <c r="KPC87" s="78"/>
      <c r="KPD87" s="78"/>
      <c r="KPE87" s="78"/>
      <c r="KPF87" s="78"/>
      <c r="KPG87" s="78"/>
      <c r="KPH87" s="78"/>
      <c r="KPI87" s="78"/>
      <c r="KPJ87" s="78"/>
      <c r="KPK87" s="78"/>
      <c r="KPL87" s="78"/>
      <c r="KPM87" s="78"/>
      <c r="KPN87" s="78"/>
      <c r="KPO87" s="78"/>
      <c r="KPP87" s="78"/>
      <c r="KPQ87" s="78"/>
      <c r="KPR87" s="78"/>
      <c r="KPS87" s="78"/>
      <c r="KPT87" s="78"/>
      <c r="KPU87" s="78"/>
      <c r="KPV87" s="78"/>
      <c r="KPW87" s="78"/>
      <c r="KPX87" s="78"/>
      <c r="KPY87" s="78"/>
      <c r="KPZ87" s="78"/>
      <c r="KQA87" s="78"/>
      <c r="KQB87" s="78"/>
      <c r="KQC87" s="78"/>
      <c r="KQD87" s="78"/>
      <c r="KQE87" s="78"/>
      <c r="KQF87" s="78"/>
      <c r="KQG87" s="78"/>
      <c r="KQH87" s="78"/>
      <c r="KQI87" s="78"/>
      <c r="KQJ87" s="78"/>
      <c r="KQK87" s="78"/>
      <c r="KQL87" s="78"/>
      <c r="KQM87" s="78"/>
      <c r="KQN87" s="78"/>
      <c r="KQO87" s="78"/>
      <c r="KQP87" s="78"/>
      <c r="KQQ87" s="78"/>
      <c r="KQR87" s="78"/>
      <c r="KQS87" s="78"/>
      <c r="KQT87" s="78"/>
      <c r="KQU87" s="78"/>
      <c r="KQV87" s="78"/>
      <c r="KQW87" s="78"/>
      <c r="KQX87" s="78"/>
      <c r="KQY87" s="78"/>
      <c r="KQZ87" s="78"/>
      <c r="KRA87" s="78"/>
      <c r="KRB87" s="78"/>
      <c r="KRC87" s="78"/>
      <c r="KRD87" s="78"/>
      <c r="KRE87" s="78"/>
      <c r="KRF87" s="78"/>
      <c r="KRG87" s="78"/>
      <c r="KRH87" s="78"/>
      <c r="KRI87" s="78"/>
      <c r="KRJ87" s="78"/>
      <c r="KRK87" s="78"/>
      <c r="KRL87" s="78"/>
      <c r="KRM87" s="78"/>
      <c r="KRN87" s="78"/>
      <c r="KRO87" s="78"/>
      <c r="KRP87" s="78"/>
      <c r="KRQ87" s="78"/>
      <c r="KRR87" s="78"/>
      <c r="KRS87" s="78"/>
      <c r="KRT87" s="78"/>
      <c r="KRU87" s="78"/>
      <c r="KRV87" s="78"/>
      <c r="KRW87" s="78"/>
      <c r="KRX87" s="78"/>
      <c r="KRY87" s="78"/>
      <c r="KRZ87" s="78"/>
      <c r="KSA87" s="78"/>
      <c r="KSB87" s="78"/>
      <c r="KSC87" s="78"/>
      <c r="KSD87" s="78"/>
      <c r="KSE87" s="78"/>
      <c r="KSF87" s="78"/>
      <c r="KSG87" s="78"/>
      <c r="KSH87" s="78"/>
      <c r="KSI87" s="78"/>
      <c r="KSJ87" s="78"/>
      <c r="KSK87" s="78"/>
      <c r="KSL87" s="78"/>
      <c r="KSM87" s="78"/>
      <c r="KSN87" s="78"/>
      <c r="KSO87" s="78"/>
      <c r="KSP87" s="78"/>
      <c r="KSQ87" s="78"/>
      <c r="KSR87" s="78"/>
      <c r="KSS87" s="78"/>
      <c r="KST87" s="78"/>
      <c r="KSU87" s="78"/>
      <c r="KSV87" s="78"/>
      <c r="KSW87" s="78"/>
      <c r="KSX87" s="78"/>
      <c r="KSY87" s="78"/>
      <c r="KSZ87" s="78"/>
      <c r="KTA87" s="78"/>
      <c r="KTB87" s="78"/>
      <c r="KTC87" s="78"/>
      <c r="KTD87" s="78"/>
      <c r="KTE87" s="78"/>
      <c r="KTF87" s="78"/>
      <c r="KTG87" s="78"/>
      <c r="KTH87" s="78"/>
      <c r="KTI87" s="78"/>
      <c r="KTJ87" s="78"/>
      <c r="KTK87" s="78"/>
      <c r="KTL87" s="78"/>
      <c r="KTM87" s="78"/>
      <c r="KTN87" s="78"/>
      <c r="KTO87" s="78"/>
      <c r="KTP87" s="78"/>
      <c r="KTQ87" s="78"/>
      <c r="KTR87" s="78"/>
      <c r="KTS87" s="78"/>
      <c r="KTT87" s="78"/>
      <c r="KTU87" s="78"/>
      <c r="KTV87" s="78"/>
      <c r="KTW87" s="78"/>
      <c r="KTX87" s="78"/>
      <c r="KTY87" s="78"/>
      <c r="KTZ87" s="78"/>
      <c r="KUA87" s="78"/>
      <c r="KUB87" s="78"/>
      <c r="KUC87" s="78"/>
      <c r="KUD87" s="78"/>
      <c r="KUE87" s="78"/>
      <c r="KUF87" s="78"/>
      <c r="KUG87" s="78"/>
      <c r="KUH87" s="78"/>
      <c r="KUI87" s="78"/>
      <c r="KUJ87" s="78"/>
      <c r="KUK87" s="78"/>
      <c r="KUL87" s="78"/>
      <c r="KUM87" s="78"/>
      <c r="KUN87" s="78"/>
      <c r="KUO87" s="78"/>
      <c r="KUP87" s="78"/>
      <c r="KUQ87" s="78"/>
      <c r="KUR87" s="78"/>
      <c r="KUS87" s="78"/>
      <c r="KUT87" s="78"/>
      <c r="KUU87" s="78"/>
      <c r="KUV87" s="78"/>
      <c r="KUW87" s="78"/>
      <c r="KUX87" s="78"/>
      <c r="KUY87" s="78"/>
      <c r="KUZ87" s="78"/>
      <c r="KVA87" s="78"/>
      <c r="KVB87" s="78"/>
      <c r="KVC87" s="78"/>
      <c r="KVD87" s="78"/>
      <c r="KVE87" s="78"/>
      <c r="KVF87" s="78"/>
      <c r="KVG87" s="78"/>
      <c r="KVH87" s="78"/>
      <c r="KVI87" s="78"/>
      <c r="KVJ87" s="78"/>
      <c r="KVK87" s="78"/>
      <c r="KVL87" s="78"/>
      <c r="KVM87" s="78"/>
      <c r="KVN87" s="78"/>
      <c r="KVO87" s="78"/>
      <c r="KVP87" s="78"/>
      <c r="KVQ87" s="78"/>
      <c r="KVR87" s="78"/>
      <c r="KVS87" s="78"/>
      <c r="KVT87" s="78"/>
      <c r="KVU87" s="78"/>
      <c r="KVV87" s="78"/>
      <c r="KVW87" s="78"/>
      <c r="KVX87" s="78"/>
      <c r="KVY87" s="78"/>
      <c r="KVZ87" s="78"/>
      <c r="KWA87" s="78"/>
      <c r="KWB87" s="78"/>
      <c r="KWC87" s="78"/>
      <c r="KWD87" s="78"/>
      <c r="KWE87" s="78"/>
      <c r="KWF87" s="78"/>
      <c r="KWG87" s="78"/>
      <c r="KWH87" s="78"/>
      <c r="KWI87" s="78"/>
      <c r="KWJ87" s="78"/>
      <c r="KWK87" s="78"/>
      <c r="KWL87" s="78"/>
      <c r="KWM87" s="78"/>
      <c r="KWN87" s="78"/>
      <c r="KWO87" s="78"/>
      <c r="KWP87" s="78"/>
      <c r="KWQ87" s="78"/>
      <c r="KWR87" s="78"/>
      <c r="KWS87" s="78"/>
      <c r="KWT87" s="78"/>
      <c r="KWU87" s="78"/>
      <c r="KWV87" s="78"/>
      <c r="KWW87" s="78"/>
      <c r="KWX87" s="78"/>
      <c r="KWY87" s="78"/>
      <c r="KWZ87" s="78"/>
      <c r="KXA87" s="78"/>
      <c r="KXB87" s="78"/>
      <c r="KXC87" s="78"/>
      <c r="KXD87" s="78"/>
      <c r="KXE87" s="78"/>
      <c r="KXF87" s="78"/>
      <c r="KXG87" s="78"/>
      <c r="KXH87" s="78"/>
      <c r="KXI87" s="78"/>
      <c r="KXJ87" s="78"/>
      <c r="KXK87" s="78"/>
      <c r="KXL87" s="78"/>
      <c r="KXM87" s="78"/>
      <c r="KXN87" s="78"/>
      <c r="KXO87" s="78"/>
      <c r="KXP87" s="78"/>
      <c r="KXQ87" s="78"/>
      <c r="KXR87" s="78"/>
      <c r="KXS87" s="78"/>
      <c r="KXT87" s="78"/>
      <c r="KXU87" s="78"/>
      <c r="KXV87" s="78"/>
      <c r="KXW87" s="78"/>
      <c r="KXX87" s="78"/>
      <c r="KXY87" s="78"/>
      <c r="KXZ87" s="78"/>
      <c r="KYA87" s="78"/>
      <c r="KYB87" s="78"/>
      <c r="KYC87" s="78"/>
      <c r="KYD87" s="78"/>
      <c r="KYE87" s="78"/>
      <c r="KYF87" s="78"/>
      <c r="KYG87" s="78"/>
      <c r="KYH87" s="78"/>
      <c r="KYI87" s="78"/>
      <c r="KYJ87" s="78"/>
      <c r="KYK87" s="78"/>
      <c r="KYL87" s="78"/>
      <c r="KYM87" s="78"/>
      <c r="KYN87" s="78"/>
      <c r="KYO87" s="78"/>
      <c r="KYP87" s="78"/>
      <c r="KYQ87" s="78"/>
      <c r="KYR87" s="78"/>
      <c r="KYS87" s="78"/>
      <c r="KYT87" s="78"/>
      <c r="KYU87" s="78"/>
      <c r="KYV87" s="78"/>
      <c r="KYW87" s="78"/>
      <c r="KYX87" s="78"/>
      <c r="KYY87" s="78"/>
      <c r="KYZ87" s="78"/>
      <c r="KZA87" s="78"/>
      <c r="KZB87" s="78"/>
      <c r="KZC87" s="78"/>
      <c r="KZD87" s="78"/>
      <c r="KZE87" s="78"/>
      <c r="KZF87" s="78"/>
      <c r="KZG87" s="78"/>
      <c r="KZH87" s="78"/>
      <c r="KZI87" s="78"/>
      <c r="KZJ87" s="78"/>
      <c r="KZK87" s="78"/>
      <c r="KZL87" s="78"/>
      <c r="KZM87" s="78"/>
      <c r="KZN87" s="78"/>
      <c r="KZO87" s="78"/>
      <c r="KZP87" s="78"/>
      <c r="KZQ87" s="78"/>
      <c r="KZR87" s="78"/>
      <c r="KZS87" s="78"/>
      <c r="KZT87" s="78"/>
      <c r="KZU87" s="78"/>
      <c r="KZV87" s="78"/>
      <c r="KZW87" s="78"/>
      <c r="KZX87" s="78"/>
      <c r="KZY87" s="78"/>
      <c r="KZZ87" s="78"/>
      <c r="LAA87" s="78"/>
      <c r="LAB87" s="78"/>
      <c r="LAC87" s="78"/>
      <c r="LAD87" s="78"/>
      <c r="LAE87" s="78"/>
      <c r="LAF87" s="78"/>
      <c r="LAG87" s="78"/>
      <c r="LAH87" s="78"/>
      <c r="LAI87" s="78"/>
      <c r="LAJ87" s="78"/>
      <c r="LAK87" s="78"/>
      <c r="LAL87" s="78"/>
      <c r="LAM87" s="78"/>
      <c r="LAN87" s="78"/>
      <c r="LAO87" s="78"/>
      <c r="LAP87" s="78"/>
      <c r="LAQ87" s="78"/>
      <c r="LAR87" s="78"/>
      <c r="LAS87" s="78"/>
      <c r="LAT87" s="78"/>
      <c r="LAU87" s="78"/>
      <c r="LAV87" s="78"/>
      <c r="LAW87" s="78"/>
      <c r="LAX87" s="78"/>
      <c r="LAY87" s="78"/>
      <c r="LAZ87" s="78"/>
      <c r="LBA87" s="78"/>
      <c r="LBB87" s="78"/>
      <c r="LBC87" s="78"/>
      <c r="LBD87" s="78"/>
      <c r="LBE87" s="78"/>
      <c r="LBF87" s="78"/>
      <c r="LBG87" s="78"/>
      <c r="LBH87" s="78"/>
      <c r="LBI87" s="78"/>
      <c r="LBJ87" s="78"/>
      <c r="LBK87" s="78"/>
      <c r="LBL87" s="78"/>
      <c r="LBM87" s="78"/>
      <c r="LBN87" s="78"/>
      <c r="LBO87" s="78"/>
      <c r="LBP87" s="78"/>
      <c r="LBQ87" s="78"/>
      <c r="LBR87" s="78"/>
      <c r="LBS87" s="78"/>
      <c r="LBT87" s="78"/>
      <c r="LBU87" s="78"/>
      <c r="LBV87" s="78"/>
      <c r="LBW87" s="78"/>
      <c r="LBX87" s="78"/>
      <c r="LBY87" s="78"/>
      <c r="LBZ87" s="78"/>
      <c r="LCA87" s="78"/>
      <c r="LCB87" s="78"/>
      <c r="LCC87" s="78"/>
      <c r="LCD87" s="78"/>
      <c r="LCE87" s="78"/>
      <c r="LCF87" s="78"/>
      <c r="LCG87" s="78"/>
      <c r="LCH87" s="78"/>
      <c r="LCI87" s="78"/>
      <c r="LCJ87" s="78"/>
      <c r="LCK87" s="78"/>
      <c r="LCL87" s="78"/>
      <c r="LCM87" s="78"/>
      <c r="LCN87" s="78"/>
      <c r="LCO87" s="78"/>
      <c r="LCP87" s="78"/>
      <c r="LCQ87" s="78"/>
      <c r="LCR87" s="78"/>
      <c r="LCS87" s="78"/>
      <c r="LCT87" s="78"/>
      <c r="LCU87" s="78"/>
      <c r="LCV87" s="78"/>
      <c r="LCW87" s="78"/>
      <c r="LCX87" s="78"/>
      <c r="LCY87" s="78"/>
      <c r="LCZ87" s="78"/>
      <c r="LDA87" s="78"/>
      <c r="LDB87" s="78"/>
      <c r="LDC87" s="78"/>
      <c r="LDD87" s="78"/>
      <c r="LDE87" s="78"/>
      <c r="LDF87" s="78"/>
      <c r="LDG87" s="78"/>
      <c r="LDH87" s="78"/>
      <c r="LDI87" s="78"/>
      <c r="LDJ87" s="78"/>
      <c r="LDK87" s="78"/>
      <c r="LDL87" s="78"/>
      <c r="LDM87" s="78"/>
      <c r="LDN87" s="78"/>
      <c r="LDO87" s="78"/>
      <c r="LDP87" s="78"/>
      <c r="LDQ87" s="78"/>
      <c r="LDR87" s="78"/>
      <c r="LDS87" s="78"/>
      <c r="LDT87" s="78"/>
      <c r="LDU87" s="78"/>
      <c r="LDV87" s="78"/>
      <c r="LDW87" s="78"/>
      <c r="LDX87" s="78"/>
      <c r="LDY87" s="78"/>
      <c r="LDZ87" s="78"/>
      <c r="LEA87" s="78"/>
      <c r="LEB87" s="78"/>
      <c r="LEC87" s="78"/>
      <c r="LED87" s="78"/>
      <c r="LEE87" s="78"/>
      <c r="LEF87" s="78"/>
      <c r="LEG87" s="78"/>
      <c r="LEH87" s="78"/>
      <c r="LEI87" s="78"/>
      <c r="LEJ87" s="78"/>
      <c r="LEK87" s="78"/>
      <c r="LEL87" s="78"/>
      <c r="LEM87" s="78"/>
      <c r="LEN87" s="78"/>
      <c r="LEO87" s="78"/>
      <c r="LEP87" s="78"/>
      <c r="LEQ87" s="78"/>
      <c r="LER87" s="78"/>
      <c r="LES87" s="78"/>
      <c r="LET87" s="78"/>
      <c r="LEU87" s="78"/>
      <c r="LEV87" s="78"/>
      <c r="LEW87" s="78"/>
      <c r="LEX87" s="78"/>
      <c r="LEY87" s="78"/>
      <c r="LEZ87" s="78"/>
      <c r="LFA87" s="78"/>
      <c r="LFB87" s="78"/>
      <c r="LFC87" s="78"/>
      <c r="LFD87" s="78"/>
      <c r="LFE87" s="78"/>
      <c r="LFF87" s="78"/>
      <c r="LFG87" s="78"/>
      <c r="LFH87" s="78"/>
      <c r="LFI87" s="78"/>
      <c r="LFJ87" s="78"/>
      <c r="LFK87" s="78"/>
      <c r="LFL87" s="78"/>
      <c r="LFM87" s="78"/>
      <c r="LFN87" s="78"/>
      <c r="LFO87" s="78"/>
      <c r="LFP87" s="78"/>
      <c r="LFQ87" s="78"/>
      <c r="LFR87" s="78"/>
      <c r="LFS87" s="78"/>
      <c r="LFT87" s="78"/>
      <c r="LFU87" s="78"/>
      <c r="LFV87" s="78"/>
      <c r="LFW87" s="78"/>
      <c r="LFX87" s="78"/>
      <c r="LFY87" s="78"/>
      <c r="LFZ87" s="78"/>
      <c r="LGA87" s="78"/>
      <c r="LGB87" s="78"/>
      <c r="LGC87" s="78"/>
      <c r="LGD87" s="78"/>
      <c r="LGE87" s="78"/>
      <c r="LGF87" s="78"/>
      <c r="LGG87" s="78"/>
      <c r="LGH87" s="78"/>
      <c r="LGI87" s="78"/>
      <c r="LGJ87" s="78"/>
      <c r="LGK87" s="78"/>
      <c r="LGL87" s="78"/>
      <c r="LGM87" s="78"/>
      <c r="LGN87" s="78"/>
      <c r="LGO87" s="78"/>
      <c r="LGP87" s="78"/>
      <c r="LGQ87" s="78"/>
      <c r="LGR87" s="78"/>
      <c r="LGS87" s="78"/>
      <c r="LGT87" s="78"/>
      <c r="LGU87" s="78"/>
      <c r="LGV87" s="78"/>
      <c r="LGW87" s="78"/>
      <c r="LGX87" s="78"/>
      <c r="LGY87" s="78"/>
      <c r="LGZ87" s="78"/>
      <c r="LHA87" s="78"/>
      <c r="LHB87" s="78"/>
      <c r="LHC87" s="78"/>
      <c r="LHD87" s="78"/>
      <c r="LHE87" s="78"/>
      <c r="LHF87" s="78"/>
      <c r="LHG87" s="78"/>
      <c r="LHH87" s="78"/>
      <c r="LHI87" s="78"/>
      <c r="LHJ87" s="78"/>
      <c r="LHK87" s="78"/>
      <c r="LHL87" s="78"/>
      <c r="LHM87" s="78"/>
      <c r="LHN87" s="78"/>
      <c r="LHO87" s="78"/>
      <c r="LHP87" s="78"/>
      <c r="LHQ87" s="78"/>
      <c r="LHR87" s="78"/>
      <c r="LHS87" s="78"/>
      <c r="LHT87" s="78"/>
      <c r="LHU87" s="78"/>
      <c r="LHV87" s="78"/>
      <c r="LHW87" s="78"/>
      <c r="LHX87" s="78"/>
      <c r="LHY87" s="78"/>
      <c r="LHZ87" s="78"/>
      <c r="LIA87" s="78"/>
      <c r="LIB87" s="78"/>
      <c r="LIC87" s="78"/>
      <c r="LID87" s="78"/>
      <c r="LIE87" s="78"/>
      <c r="LIF87" s="78"/>
      <c r="LIG87" s="78"/>
      <c r="LIH87" s="78"/>
      <c r="LII87" s="78"/>
      <c r="LIJ87" s="78"/>
      <c r="LIK87" s="78"/>
      <c r="LIL87" s="78"/>
      <c r="LIM87" s="78"/>
      <c r="LIN87" s="78"/>
      <c r="LIO87" s="78"/>
      <c r="LIP87" s="78"/>
      <c r="LIQ87" s="78"/>
      <c r="LIR87" s="78"/>
      <c r="LIS87" s="78"/>
      <c r="LIT87" s="78"/>
      <c r="LIU87" s="78"/>
      <c r="LIV87" s="78"/>
      <c r="LIW87" s="78"/>
      <c r="LIX87" s="78"/>
      <c r="LIY87" s="78"/>
      <c r="LIZ87" s="78"/>
      <c r="LJA87" s="78"/>
      <c r="LJB87" s="78"/>
      <c r="LJC87" s="78"/>
      <c r="LJD87" s="78"/>
      <c r="LJE87" s="78"/>
      <c r="LJF87" s="78"/>
      <c r="LJG87" s="78"/>
      <c r="LJH87" s="78"/>
      <c r="LJI87" s="78"/>
      <c r="LJJ87" s="78"/>
      <c r="LJK87" s="78"/>
      <c r="LJL87" s="78"/>
      <c r="LJM87" s="78"/>
      <c r="LJN87" s="78"/>
      <c r="LJO87" s="78"/>
      <c r="LJP87" s="78"/>
      <c r="LJQ87" s="78"/>
      <c r="LJR87" s="78"/>
      <c r="LJS87" s="78"/>
      <c r="LJT87" s="78"/>
      <c r="LJU87" s="78"/>
      <c r="LJV87" s="78"/>
      <c r="LJW87" s="78"/>
      <c r="LJX87" s="78"/>
      <c r="LJY87" s="78"/>
      <c r="LJZ87" s="78"/>
      <c r="LKA87" s="78"/>
      <c r="LKB87" s="78"/>
      <c r="LKC87" s="78"/>
      <c r="LKD87" s="78"/>
      <c r="LKE87" s="78"/>
      <c r="LKF87" s="78"/>
      <c r="LKG87" s="78"/>
      <c r="LKH87" s="78"/>
      <c r="LKI87" s="78"/>
      <c r="LKJ87" s="78"/>
      <c r="LKK87" s="78"/>
      <c r="LKL87" s="78"/>
      <c r="LKM87" s="78"/>
      <c r="LKN87" s="78"/>
      <c r="LKO87" s="78"/>
      <c r="LKP87" s="78"/>
      <c r="LKQ87" s="78"/>
      <c r="LKR87" s="78"/>
      <c r="LKS87" s="78"/>
      <c r="LKT87" s="78"/>
      <c r="LKU87" s="78"/>
      <c r="LKV87" s="78"/>
      <c r="LKW87" s="78"/>
      <c r="LKX87" s="78"/>
      <c r="LKY87" s="78"/>
      <c r="LKZ87" s="78"/>
      <c r="LLA87" s="78"/>
      <c r="LLB87" s="78"/>
      <c r="LLC87" s="78"/>
      <c r="LLD87" s="78"/>
      <c r="LLE87" s="78"/>
      <c r="LLF87" s="78"/>
      <c r="LLG87" s="78"/>
      <c r="LLH87" s="78"/>
      <c r="LLI87" s="78"/>
      <c r="LLJ87" s="78"/>
      <c r="LLK87" s="78"/>
      <c r="LLL87" s="78"/>
      <c r="LLM87" s="78"/>
      <c r="LLN87" s="78"/>
      <c r="LLO87" s="78"/>
      <c r="LLP87" s="78"/>
      <c r="LLQ87" s="78"/>
      <c r="LLR87" s="78"/>
      <c r="LLS87" s="78"/>
      <c r="LLT87" s="78"/>
      <c r="LLU87" s="78"/>
      <c r="LLV87" s="78"/>
      <c r="LLW87" s="78"/>
      <c r="LLX87" s="78"/>
      <c r="LLY87" s="78"/>
      <c r="LLZ87" s="78"/>
      <c r="LMA87" s="78"/>
      <c r="LMB87" s="78"/>
      <c r="LMC87" s="78"/>
      <c r="LMD87" s="78"/>
      <c r="LME87" s="78"/>
      <c r="LMF87" s="78"/>
      <c r="LMG87" s="78"/>
      <c r="LMH87" s="78"/>
      <c r="LMI87" s="78"/>
      <c r="LMJ87" s="78"/>
      <c r="LMK87" s="78"/>
      <c r="LML87" s="78"/>
      <c r="LMM87" s="78"/>
      <c r="LMN87" s="78"/>
      <c r="LMO87" s="78"/>
      <c r="LMP87" s="78"/>
      <c r="LMQ87" s="78"/>
      <c r="LMR87" s="78"/>
      <c r="LMS87" s="78"/>
      <c r="LMT87" s="78"/>
      <c r="LMU87" s="78"/>
      <c r="LMV87" s="78"/>
      <c r="LMW87" s="78"/>
      <c r="LMX87" s="78"/>
      <c r="LMY87" s="78"/>
      <c r="LMZ87" s="78"/>
      <c r="LNA87" s="78"/>
      <c r="LNB87" s="78"/>
      <c r="LNC87" s="78"/>
      <c r="LND87" s="78"/>
      <c r="LNE87" s="78"/>
      <c r="LNF87" s="78"/>
      <c r="LNG87" s="78"/>
      <c r="LNH87" s="78"/>
      <c r="LNI87" s="78"/>
      <c r="LNJ87" s="78"/>
      <c r="LNK87" s="78"/>
      <c r="LNL87" s="78"/>
      <c r="LNM87" s="78"/>
      <c r="LNN87" s="78"/>
      <c r="LNO87" s="78"/>
      <c r="LNP87" s="78"/>
      <c r="LNQ87" s="78"/>
      <c r="LNR87" s="78"/>
      <c r="LNS87" s="78"/>
      <c r="LNT87" s="78"/>
      <c r="LNU87" s="78"/>
      <c r="LNV87" s="78"/>
      <c r="LNW87" s="78"/>
      <c r="LNX87" s="78"/>
      <c r="LNY87" s="78"/>
      <c r="LNZ87" s="78"/>
      <c r="LOA87" s="78"/>
      <c r="LOB87" s="78"/>
      <c r="LOC87" s="78"/>
      <c r="LOD87" s="78"/>
      <c r="LOE87" s="78"/>
      <c r="LOF87" s="78"/>
      <c r="LOG87" s="78"/>
      <c r="LOH87" s="78"/>
      <c r="LOI87" s="78"/>
      <c r="LOJ87" s="78"/>
      <c r="LOK87" s="78"/>
      <c r="LOL87" s="78"/>
      <c r="LOM87" s="78"/>
      <c r="LON87" s="78"/>
      <c r="LOO87" s="78"/>
      <c r="LOP87" s="78"/>
      <c r="LOQ87" s="78"/>
      <c r="LOR87" s="78"/>
      <c r="LOS87" s="78"/>
      <c r="LOT87" s="78"/>
      <c r="LOU87" s="78"/>
      <c r="LOV87" s="78"/>
      <c r="LOW87" s="78"/>
      <c r="LOX87" s="78"/>
      <c r="LOY87" s="78"/>
      <c r="LOZ87" s="78"/>
      <c r="LPA87" s="78"/>
      <c r="LPB87" s="78"/>
      <c r="LPC87" s="78"/>
      <c r="LPD87" s="78"/>
      <c r="LPE87" s="78"/>
      <c r="LPF87" s="78"/>
      <c r="LPG87" s="78"/>
      <c r="LPH87" s="78"/>
      <c r="LPI87" s="78"/>
      <c r="LPJ87" s="78"/>
      <c r="LPK87" s="78"/>
      <c r="LPL87" s="78"/>
      <c r="LPM87" s="78"/>
      <c r="LPN87" s="78"/>
      <c r="LPO87" s="78"/>
      <c r="LPP87" s="78"/>
      <c r="LPQ87" s="78"/>
      <c r="LPR87" s="78"/>
      <c r="LPS87" s="78"/>
      <c r="LPT87" s="78"/>
      <c r="LPU87" s="78"/>
      <c r="LPV87" s="78"/>
      <c r="LPW87" s="78"/>
      <c r="LPX87" s="78"/>
      <c r="LPY87" s="78"/>
      <c r="LPZ87" s="78"/>
      <c r="LQA87" s="78"/>
      <c r="LQB87" s="78"/>
      <c r="LQC87" s="78"/>
      <c r="LQD87" s="78"/>
      <c r="LQE87" s="78"/>
      <c r="LQF87" s="78"/>
      <c r="LQG87" s="78"/>
      <c r="LQH87" s="78"/>
      <c r="LQI87" s="78"/>
      <c r="LQJ87" s="78"/>
      <c r="LQK87" s="78"/>
      <c r="LQL87" s="78"/>
      <c r="LQM87" s="78"/>
      <c r="LQN87" s="78"/>
      <c r="LQO87" s="78"/>
      <c r="LQP87" s="78"/>
      <c r="LQQ87" s="78"/>
      <c r="LQR87" s="78"/>
      <c r="LQS87" s="78"/>
      <c r="LQT87" s="78"/>
      <c r="LQU87" s="78"/>
      <c r="LQV87" s="78"/>
      <c r="LQW87" s="78"/>
      <c r="LQX87" s="78"/>
      <c r="LQY87" s="78"/>
      <c r="LQZ87" s="78"/>
      <c r="LRA87" s="78"/>
      <c r="LRB87" s="78"/>
      <c r="LRC87" s="78"/>
      <c r="LRD87" s="78"/>
      <c r="LRE87" s="78"/>
      <c r="LRF87" s="78"/>
      <c r="LRG87" s="78"/>
      <c r="LRH87" s="78"/>
      <c r="LRI87" s="78"/>
      <c r="LRJ87" s="78"/>
      <c r="LRK87" s="78"/>
      <c r="LRL87" s="78"/>
      <c r="LRM87" s="78"/>
      <c r="LRN87" s="78"/>
      <c r="LRO87" s="78"/>
      <c r="LRP87" s="78"/>
      <c r="LRQ87" s="78"/>
      <c r="LRR87" s="78"/>
      <c r="LRS87" s="78"/>
      <c r="LRT87" s="78"/>
      <c r="LRU87" s="78"/>
      <c r="LRV87" s="78"/>
      <c r="LRW87" s="78"/>
      <c r="LRX87" s="78"/>
      <c r="LRY87" s="78"/>
      <c r="LRZ87" s="78"/>
      <c r="LSA87" s="78"/>
      <c r="LSB87" s="78"/>
      <c r="LSC87" s="78"/>
      <c r="LSD87" s="78"/>
      <c r="LSE87" s="78"/>
      <c r="LSF87" s="78"/>
      <c r="LSG87" s="78"/>
      <c r="LSH87" s="78"/>
      <c r="LSI87" s="78"/>
      <c r="LSJ87" s="78"/>
      <c r="LSK87" s="78"/>
      <c r="LSL87" s="78"/>
      <c r="LSM87" s="78"/>
      <c r="LSN87" s="78"/>
      <c r="LSO87" s="78"/>
      <c r="LSP87" s="78"/>
      <c r="LSQ87" s="78"/>
      <c r="LSR87" s="78"/>
      <c r="LSS87" s="78"/>
      <c r="LST87" s="78"/>
      <c r="LSU87" s="78"/>
      <c r="LSV87" s="78"/>
      <c r="LSW87" s="78"/>
      <c r="LSX87" s="78"/>
      <c r="LSY87" s="78"/>
      <c r="LSZ87" s="78"/>
      <c r="LTA87" s="78"/>
      <c r="LTB87" s="78"/>
      <c r="LTC87" s="78"/>
      <c r="LTD87" s="78"/>
      <c r="LTE87" s="78"/>
      <c r="LTF87" s="78"/>
      <c r="LTG87" s="78"/>
      <c r="LTH87" s="78"/>
      <c r="LTI87" s="78"/>
      <c r="LTJ87" s="78"/>
      <c r="LTK87" s="78"/>
      <c r="LTL87" s="78"/>
      <c r="LTM87" s="78"/>
      <c r="LTN87" s="78"/>
      <c r="LTO87" s="78"/>
      <c r="LTP87" s="78"/>
      <c r="LTQ87" s="78"/>
      <c r="LTR87" s="78"/>
      <c r="LTS87" s="78"/>
      <c r="LTT87" s="78"/>
      <c r="LTU87" s="78"/>
      <c r="LTV87" s="78"/>
      <c r="LTW87" s="78"/>
      <c r="LTX87" s="78"/>
      <c r="LTY87" s="78"/>
      <c r="LTZ87" s="78"/>
      <c r="LUA87" s="78"/>
      <c r="LUB87" s="78"/>
      <c r="LUC87" s="78"/>
      <c r="LUD87" s="78"/>
      <c r="LUE87" s="78"/>
      <c r="LUF87" s="78"/>
      <c r="LUG87" s="78"/>
      <c r="LUH87" s="78"/>
      <c r="LUI87" s="78"/>
      <c r="LUJ87" s="78"/>
      <c r="LUK87" s="78"/>
      <c r="LUL87" s="78"/>
      <c r="LUM87" s="78"/>
      <c r="LUN87" s="78"/>
      <c r="LUO87" s="78"/>
      <c r="LUP87" s="78"/>
      <c r="LUQ87" s="78"/>
      <c r="LUR87" s="78"/>
      <c r="LUS87" s="78"/>
      <c r="LUT87" s="78"/>
      <c r="LUU87" s="78"/>
      <c r="LUV87" s="78"/>
      <c r="LUW87" s="78"/>
      <c r="LUX87" s="78"/>
      <c r="LUY87" s="78"/>
      <c r="LUZ87" s="78"/>
      <c r="LVA87" s="78"/>
      <c r="LVB87" s="78"/>
      <c r="LVC87" s="78"/>
      <c r="LVD87" s="78"/>
      <c r="LVE87" s="78"/>
      <c r="LVF87" s="78"/>
      <c r="LVG87" s="78"/>
      <c r="LVH87" s="78"/>
      <c r="LVI87" s="78"/>
      <c r="LVJ87" s="78"/>
      <c r="LVK87" s="78"/>
      <c r="LVL87" s="78"/>
      <c r="LVM87" s="78"/>
      <c r="LVN87" s="78"/>
      <c r="LVO87" s="78"/>
      <c r="LVP87" s="78"/>
      <c r="LVQ87" s="78"/>
      <c r="LVR87" s="78"/>
      <c r="LVS87" s="78"/>
      <c r="LVT87" s="78"/>
      <c r="LVU87" s="78"/>
      <c r="LVV87" s="78"/>
      <c r="LVW87" s="78"/>
      <c r="LVX87" s="78"/>
      <c r="LVY87" s="78"/>
      <c r="LVZ87" s="78"/>
      <c r="LWA87" s="78"/>
      <c r="LWB87" s="78"/>
      <c r="LWC87" s="78"/>
      <c r="LWD87" s="78"/>
      <c r="LWE87" s="78"/>
      <c r="LWF87" s="78"/>
      <c r="LWG87" s="78"/>
      <c r="LWH87" s="78"/>
      <c r="LWI87" s="78"/>
      <c r="LWJ87" s="78"/>
      <c r="LWK87" s="78"/>
      <c r="LWL87" s="78"/>
      <c r="LWM87" s="78"/>
      <c r="LWN87" s="78"/>
      <c r="LWO87" s="78"/>
      <c r="LWP87" s="78"/>
      <c r="LWQ87" s="78"/>
      <c r="LWR87" s="78"/>
      <c r="LWS87" s="78"/>
      <c r="LWT87" s="78"/>
      <c r="LWU87" s="78"/>
      <c r="LWV87" s="78"/>
      <c r="LWW87" s="78"/>
      <c r="LWX87" s="78"/>
      <c r="LWY87" s="78"/>
      <c r="LWZ87" s="78"/>
      <c r="LXA87" s="78"/>
      <c r="LXB87" s="78"/>
      <c r="LXC87" s="78"/>
      <c r="LXD87" s="78"/>
      <c r="LXE87" s="78"/>
      <c r="LXF87" s="78"/>
      <c r="LXG87" s="78"/>
      <c r="LXH87" s="78"/>
      <c r="LXI87" s="78"/>
      <c r="LXJ87" s="78"/>
      <c r="LXK87" s="78"/>
      <c r="LXL87" s="78"/>
      <c r="LXM87" s="78"/>
      <c r="LXN87" s="78"/>
      <c r="LXO87" s="78"/>
      <c r="LXP87" s="78"/>
      <c r="LXQ87" s="78"/>
      <c r="LXR87" s="78"/>
      <c r="LXS87" s="78"/>
      <c r="LXT87" s="78"/>
      <c r="LXU87" s="78"/>
      <c r="LXV87" s="78"/>
      <c r="LXW87" s="78"/>
      <c r="LXX87" s="78"/>
      <c r="LXY87" s="78"/>
      <c r="LXZ87" s="78"/>
      <c r="LYA87" s="78"/>
      <c r="LYB87" s="78"/>
      <c r="LYC87" s="78"/>
      <c r="LYD87" s="78"/>
      <c r="LYE87" s="78"/>
      <c r="LYF87" s="78"/>
      <c r="LYG87" s="78"/>
      <c r="LYH87" s="78"/>
      <c r="LYI87" s="78"/>
      <c r="LYJ87" s="78"/>
      <c r="LYK87" s="78"/>
      <c r="LYL87" s="78"/>
      <c r="LYM87" s="78"/>
      <c r="LYN87" s="78"/>
      <c r="LYO87" s="78"/>
      <c r="LYP87" s="78"/>
      <c r="LYQ87" s="78"/>
      <c r="LYR87" s="78"/>
      <c r="LYS87" s="78"/>
      <c r="LYT87" s="78"/>
      <c r="LYU87" s="78"/>
      <c r="LYV87" s="78"/>
      <c r="LYW87" s="78"/>
      <c r="LYX87" s="78"/>
      <c r="LYY87" s="78"/>
      <c r="LYZ87" s="78"/>
      <c r="LZA87" s="78"/>
      <c r="LZB87" s="78"/>
      <c r="LZC87" s="78"/>
      <c r="LZD87" s="78"/>
      <c r="LZE87" s="78"/>
      <c r="LZF87" s="78"/>
      <c r="LZG87" s="78"/>
      <c r="LZH87" s="78"/>
      <c r="LZI87" s="78"/>
      <c r="LZJ87" s="78"/>
      <c r="LZK87" s="78"/>
      <c r="LZL87" s="78"/>
      <c r="LZM87" s="78"/>
      <c r="LZN87" s="78"/>
      <c r="LZO87" s="78"/>
      <c r="LZP87" s="78"/>
      <c r="LZQ87" s="78"/>
      <c r="LZR87" s="78"/>
      <c r="LZS87" s="78"/>
      <c r="LZT87" s="78"/>
      <c r="LZU87" s="78"/>
      <c r="LZV87" s="78"/>
      <c r="LZW87" s="78"/>
      <c r="LZX87" s="78"/>
      <c r="LZY87" s="78"/>
      <c r="LZZ87" s="78"/>
      <c r="MAA87" s="78"/>
      <c r="MAB87" s="78"/>
      <c r="MAC87" s="78"/>
      <c r="MAD87" s="78"/>
      <c r="MAE87" s="78"/>
      <c r="MAF87" s="78"/>
      <c r="MAG87" s="78"/>
      <c r="MAH87" s="78"/>
      <c r="MAI87" s="78"/>
      <c r="MAJ87" s="78"/>
      <c r="MAK87" s="78"/>
      <c r="MAL87" s="78"/>
      <c r="MAM87" s="78"/>
      <c r="MAN87" s="78"/>
      <c r="MAO87" s="78"/>
      <c r="MAP87" s="78"/>
      <c r="MAQ87" s="78"/>
      <c r="MAR87" s="78"/>
      <c r="MAS87" s="78"/>
      <c r="MAT87" s="78"/>
      <c r="MAU87" s="78"/>
      <c r="MAV87" s="78"/>
      <c r="MAW87" s="78"/>
      <c r="MAX87" s="78"/>
      <c r="MAY87" s="78"/>
      <c r="MAZ87" s="78"/>
      <c r="MBA87" s="78"/>
      <c r="MBB87" s="78"/>
      <c r="MBC87" s="78"/>
      <c r="MBD87" s="78"/>
      <c r="MBE87" s="78"/>
      <c r="MBF87" s="78"/>
      <c r="MBG87" s="78"/>
      <c r="MBH87" s="78"/>
      <c r="MBI87" s="78"/>
      <c r="MBJ87" s="78"/>
      <c r="MBK87" s="78"/>
      <c r="MBL87" s="78"/>
      <c r="MBM87" s="78"/>
      <c r="MBN87" s="78"/>
      <c r="MBO87" s="78"/>
      <c r="MBP87" s="78"/>
      <c r="MBQ87" s="78"/>
      <c r="MBR87" s="78"/>
      <c r="MBS87" s="78"/>
      <c r="MBT87" s="78"/>
      <c r="MBU87" s="78"/>
      <c r="MBV87" s="78"/>
      <c r="MBW87" s="78"/>
      <c r="MBX87" s="78"/>
      <c r="MBY87" s="78"/>
      <c r="MBZ87" s="78"/>
      <c r="MCA87" s="78"/>
      <c r="MCB87" s="78"/>
      <c r="MCC87" s="78"/>
      <c r="MCD87" s="78"/>
      <c r="MCE87" s="78"/>
      <c r="MCF87" s="78"/>
      <c r="MCG87" s="78"/>
      <c r="MCH87" s="78"/>
      <c r="MCI87" s="78"/>
      <c r="MCJ87" s="78"/>
      <c r="MCK87" s="78"/>
      <c r="MCL87" s="78"/>
      <c r="MCM87" s="78"/>
      <c r="MCN87" s="78"/>
      <c r="MCO87" s="78"/>
      <c r="MCP87" s="78"/>
      <c r="MCQ87" s="78"/>
      <c r="MCR87" s="78"/>
      <c r="MCS87" s="78"/>
      <c r="MCT87" s="78"/>
      <c r="MCU87" s="78"/>
      <c r="MCV87" s="78"/>
      <c r="MCW87" s="78"/>
      <c r="MCX87" s="78"/>
      <c r="MCY87" s="78"/>
      <c r="MCZ87" s="78"/>
      <c r="MDA87" s="78"/>
      <c r="MDB87" s="78"/>
      <c r="MDC87" s="78"/>
      <c r="MDD87" s="78"/>
      <c r="MDE87" s="78"/>
      <c r="MDF87" s="78"/>
      <c r="MDG87" s="78"/>
      <c r="MDH87" s="78"/>
      <c r="MDI87" s="78"/>
      <c r="MDJ87" s="78"/>
      <c r="MDK87" s="78"/>
      <c r="MDL87" s="78"/>
      <c r="MDM87" s="78"/>
      <c r="MDN87" s="78"/>
      <c r="MDO87" s="78"/>
      <c r="MDP87" s="78"/>
      <c r="MDQ87" s="78"/>
      <c r="MDR87" s="78"/>
      <c r="MDS87" s="78"/>
      <c r="MDT87" s="78"/>
      <c r="MDU87" s="78"/>
      <c r="MDV87" s="78"/>
      <c r="MDW87" s="78"/>
      <c r="MDX87" s="78"/>
      <c r="MDY87" s="78"/>
      <c r="MDZ87" s="78"/>
      <c r="MEA87" s="78"/>
      <c r="MEB87" s="78"/>
      <c r="MEC87" s="78"/>
      <c r="MED87" s="78"/>
      <c r="MEE87" s="78"/>
      <c r="MEF87" s="78"/>
      <c r="MEG87" s="78"/>
      <c r="MEH87" s="78"/>
      <c r="MEI87" s="78"/>
      <c r="MEJ87" s="78"/>
      <c r="MEK87" s="78"/>
      <c r="MEL87" s="78"/>
      <c r="MEM87" s="78"/>
      <c r="MEN87" s="78"/>
      <c r="MEO87" s="78"/>
      <c r="MEP87" s="78"/>
      <c r="MEQ87" s="78"/>
      <c r="MER87" s="78"/>
      <c r="MES87" s="78"/>
      <c r="MET87" s="78"/>
      <c r="MEU87" s="78"/>
      <c r="MEV87" s="78"/>
      <c r="MEW87" s="78"/>
      <c r="MEX87" s="78"/>
      <c r="MEY87" s="78"/>
      <c r="MEZ87" s="78"/>
      <c r="MFA87" s="78"/>
      <c r="MFB87" s="78"/>
      <c r="MFC87" s="78"/>
      <c r="MFD87" s="78"/>
      <c r="MFE87" s="78"/>
      <c r="MFF87" s="78"/>
      <c r="MFG87" s="78"/>
      <c r="MFH87" s="78"/>
      <c r="MFI87" s="78"/>
      <c r="MFJ87" s="78"/>
      <c r="MFK87" s="78"/>
      <c r="MFL87" s="78"/>
      <c r="MFM87" s="78"/>
      <c r="MFN87" s="78"/>
      <c r="MFO87" s="78"/>
      <c r="MFP87" s="78"/>
      <c r="MFQ87" s="78"/>
      <c r="MFR87" s="78"/>
      <c r="MFS87" s="78"/>
      <c r="MFT87" s="78"/>
      <c r="MFU87" s="78"/>
      <c r="MFV87" s="78"/>
      <c r="MFW87" s="78"/>
      <c r="MFX87" s="78"/>
      <c r="MFY87" s="78"/>
      <c r="MFZ87" s="78"/>
      <c r="MGA87" s="78"/>
      <c r="MGB87" s="78"/>
      <c r="MGC87" s="78"/>
      <c r="MGD87" s="78"/>
      <c r="MGE87" s="78"/>
      <c r="MGF87" s="78"/>
      <c r="MGG87" s="78"/>
      <c r="MGH87" s="78"/>
      <c r="MGI87" s="78"/>
      <c r="MGJ87" s="78"/>
      <c r="MGK87" s="78"/>
      <c r="MGL87" s="78"/>
      <c r="MGM87" s="78"/>
      <c r="MGN87" s="78"/>
      <c r="MGO87" s="78"/>
      <c r="MGP87" s="78"/>
      <c r="MGQ87" s="78"/>
      <c r="MGR87" s="78"/>
      <c r="MGS87" s="78"/>
      <c r="MGT87" s="78"/>
      <c r="MGU87" s="78"/>
      <c r="MGV87" s="78"/>
      <c r="MGW87" s="78"/>
      <c r="MGX87" s="78"/>
      <c r="MGY87" s="78"/>
      <c r="MGZ87" s="78"/>
      <c r="MHA87" s="78"/>
      <c r="MHB87" s="78"/>
      <c r="MHC87" s="78"/>
      <c r="MHD87" s="78"/>
      <c r="MHE87" s="78"/>
      <c r="MHF87" s="78"/>
      <c r="MHG87" s="78"/>
      <c r="MHH87" s="78"/>
      <c r="MHI87" s="78"/>
      <c r="MHJ87" s="78"/>
      <c r="MHK87" s="78"/>
      <c r="MHL87" s="78"/>
      <c r="MHM87" s="78"/>
      <c r="MHN87" s="78"/>
      <c r="MHO87" s="78"/>
      <c r="MHP87" s="78"/>
      <c r="MHQ87" s="78"/>
      <c r="MHR87" s="78"/>
      <c r="MHS87" s="78"/>
      <c r="MHT87" s="78"/>
      <c r="MHU87" s="78"/>
      <c r="MHV87" s="78"/>
      <c r="MHW87" s="78"/>
      <c r="MHX87" s="78"/>
      <c r="MHY87" s="78"/>
      <c r="MHZ87" s="78"/>
      <c r="MIA87" s="78"/>
      <c r="MIB87" s="78"/>
      <c r="MIC87" s="78"/>
      <c r="MID87" s="78"/>
      <c r="MIE87" s="78"/>
      <c r="MIF87" s="78"/>
      <c r="MIG87" s="78"/>
      <c r="MIH87" s="78"/>
      <c r="MII87" s="78"/>
      <c r="MIJ87" s="78"/>
      <c r="MIK87" s="78"/>
      <c r="MIL87" s="78"/>
      <c r="MIM87" s="78"/>
      <c r="MIN87" s="78"/>
      <c r="MIO87" s="78"/>
      <c r="MIP87" s="78"/>
      <c r="MIQ87" s="78"/>
      <c r="MIR87" s="78"/>
      <c r="MIS87" s="78"/>
      <c r="MIT87" s="78"/>
      <c r="MIU87" s="78"/>
      <c r="MIV87" s="78"/>
      <c r="MIW87" s="78"/>
      <c r="MIX87" s="78"/>
      <c r="MIY87" s="78"/>
      <c r="MIZ87" s="78"/>
      <c r="MJA87" s="78"/>
      <c r="MJB87" s="78"/>
      <c r="MJC87" s="78"/>
      <c r="MJD87" s="78"/>
      <c r="MJE87" s="78"/>
      <c r="MJF87" s="78"/>
      <c r="MJG87" s="78"/>
      <c r="MJH87" s="78"/>
      <c r="MJI87" s="78"/>
      <c r="MJJ87" s="78"/>
      <c r="MJK87" s="78"/>
      <c r="MJL87" s="78"/>
      <c r="MJM87" s="78"/>
      <c r="MJN87" s="78"/>
      <c r="MJO87" s="78"/>
      <c r="MJP87" s="78"/>
      <c r="MJQ87" s="78"/>
      <c r="MJR87" s="78"/>
      <c r="MJS87" s="78"/>
      <c r="MJT87" s="78"/>
      <c r="MJU87" s="78"/>
      <c r="MJV87" s="78"/>
      <c r="MJW87" s="78"/>
      <c r="MJX87" s="78"/>
      <c r="MJY87" s="78"/>
      <c r="MJZ87" s="78"/>
      <c r="MKA87" s="78"/>
      <c r="MKB87" s="78"/>
      <c r="MKC87" s="78"/>
      <c r="MKD87" s="78"/>
      <c r="MKE87" s="78"/>
      <c r="MKF87" s="78"/>
      <c r="MKG87" s="78"/>
      <c r="MKH87" s="78"/>
      <c r="MKI87" s="78"/>
      <c r="MKJ87" s="78"/>
      <c r="MKK87" s="78"/>
      <c r="MKL87" s="78"/>
      <c r="MKM87" s="78"/>
      <c r="MKN87" s="78"/>
      <c r="MKO87" s="78"/>
      <c r="MKP87" s="78"/>
      <c r="MKQ87" s="78"/>
      <c r="MKR87" s="78"/>
      <c r="MKS87" s="78"/>
      <c r="MKT87" s="78"/>
      <c r="MKU87" s="78"/>
      <c r="MKV87" s="78"/>
      <c r="MKW87" s="78"/>
      <c r="MKX87" s="78"/>
      <c r="MKY87" s="78"/>
      <c r="MKZ87" s="78"/>
      <c r="MLA87" s="78"/>
      <c r="MLB87" s="78"/>
      <c r="MLC87" s="78"/>
      <c r="MLD87" s="78"/>
      <c r="MLE87" s="78"/>
      <c r="MLF87" s="78"/>
      <c r="MLG87" s="78"/>
      <c r="MLH87" s="78"/>
      <c r="MLI87" s="78"/>
      <c r="MLJ87" s="78"/>
      <c r="MLK87" s="78"/>
      <c r="MLL87" s="78"/>
      <c r="MLM87" s="78"/>
      <c r="MLN87" s="78"/>
      <c r="MLO87" s="78"/>
      <c r="MLP87" s="78"/>
      <c r="MLQ87" s="78"/>
      <c r="MLR87" s="78"/>
      <c r="MLS87" s="78"/>
      <c r="MLT87" s="78"/>
      <c r="MLU87" s="78"/>
      <c r="MLV87" s="78"/>
      <c r="MLW87" s="78"/>
      <c r="MLX87" s="78"/>
      <c r="MLY87" s="78"/>
      <c r="MLZ87" s="78"/>
      <c r="MMA87" s="78"/>
      <c r="MMB87" s="78"/>
      <c r="MMC87" s="78"/>
      <c r="MMD87" s="78"/>
      <c r="MME87" s="78"/>
      <c r="MMF87" s="78"/>
      <c r="MMG87" s="78"/>
      <c r="MMH87" s="78"/>
      <c r="MMI87" s="78"/>
      <c r="MMJ87" s="78"/>
      <c r="MMK87" s="78"/>
      <c r="MML87" s="78"/>
      <c r="MMM87" s="78"/>
      <c r="MMN87" s="78"/>
      <c r="MMO87" s="78"/>
      <c r="MMP87" s="78"/>
      <c r="MMQ87" s="78"/>
      <c r="MMR87" s="78"/>
      <c r="MMS87" s="78"/>
      <c r="MMT87" s="78"/>
      <c r="MMU87" s="78"/>
      <c r="MMV87" s="78"/>
      <c r="MMW87" s="78"/>
      <c r="MMX87" s="78"/>
      <c r="MMY87" s="78"/>
      <c r="MMZ87" s="78"/>
      <c r="MNA87" s="78"/>
      <c r="MNB87" s="78"/>
      <c r="MNC87" s="78"/>
      <c r="MND87" s="78"/>
      <c r="MNE87" s="78"/>
      <c r="MNF87" s="78"/>
      <c r="MNG87" s="78"/>
      <c r="MNH87" s="78"/>
      <c r="MNI87" s="78"/>
      <c r="MNJ87" s="78"/>
      <c r="MNK87" s="78"/>
      <c r="MNL87" s="78"/>
      <c r="MNM87" s="78"/>
      <c r="MNN87" s="78"/>
      <c r="MNO87" s="78"/>
      <c r="MNP87" s="78"/>
      <c r="MNQ87" s="78"/>
      <c r="MNR87" s="78"/>
      <c r="MNS87" s="78"/>
      <c r="MNT87" s="78"/>
      <c r="MNU87" s="78"/>
      <c r="MNV87" s="78"/>
      <c r="MNW87" s="78"/>
      <c r="MNX87" s="78"/>
      <c r="MNY87" s="78"/>
      <c r="MNZ87" s="78"/>
      <c r="MOA87" s="78"/>
      <c r="MOB87" s="78"/>
      <c r="MOC87" s="78"/>
      <c r="MOD87" s="78"/>
      <c r="MOE87" s="78"/>
      <c r="MOF87" s="78"/>
      <c r="MOG87" s="78"/>
      <c r="MOH87" s="78"/>
      <c r="MOI87" s="78"/>
      <c r="MOJ87" s="78"/>
      <c r="MOK87" s="78"/>
      <c r="MOL87" s="78"/>
      <c r="MOM87" s="78"/>
      <c r="MON87" s="78"/>
      <c r="MOO87" s="78"/>
      <c r="MOP87" s="78"/>
      <c r="MOQ87" s="78"/>
      <c r="MOR87" s="78"/>
      <c r="MOS87" s="78"/>
      <c r="MOT87" s="78"/>
      <c r="MOU87" s="78"/>
      <c r="MOV87" s="78"/>
      <c r="MOW87" s="78"/>
      <c r="MOX87" s="78"/>
      <c r="MOY87" s="78"/>
      <c r="MOZ87" s="78"/>
      <c r="MPA87" s="78"/>
      <c r="MPB87" s="78"/>
      <c r="MPC87" s="78"/>
      <c r="MPD87" s="78"/>
      <c r="MPE87" s="78"/>
      <c r="MPF87" s="78"/>
      <c r="MPG87" s="78"/>
      <c r="MPH87" s="78"/>
      <c r="MPI87" s="78"/>
      <c r="MPJ87" s="78"/>
      <c r="MPK87" s="78"/>
      <c r="MPL87" s="78"/>
      <c r="MPM87" s="78"/>
      <c r="MPN87" s="78"/>
      <c r="MPO87" s="78"/>
      <c r="MPP87" s="78"/>
      <c r="MPQ87" s="78"/>
      <c r="MPR87" s="78"/>
      <c r="MPS87" s="78"/>
      <c r="MPT87" s="78"/>
      <c r="MPU87" s="78"/>
      <c r="MPV87" s="78"/>
      <c r="MPW87" s="78"/>
      <c r="MPX87" s="78"/>
      <c r="MPY87" s="78"/>
      <c r="MPZ87" s="78"/>
      <c r="MQA87" s="78"/>
      <c r="MQB87" s="78"/>
      <c r="MQC87" s="78"/>
      <c r="MQD87" s="78"/>
      <c r="MQE87" s="78"/>
      <c r="MQF87" s="78"/>
      <c r="MQG87" s="78"/>
      <c r="MQH87" s="78"/>
      <c r="MQI87" s="78"/>
      <c r="MQJ87" s="78"/>
      <c r="MQK87" s="78"/>
      <c r="MQL87" s="78"/>
      <c r="MQM87" s="78"/>
      <c r="MQN87" s="78"/>
      <c r="MQO87" s="78"/>
      <c r="MQP87" s="78"/>
      <c r="MQQ87" s="78"/>
      <c r="MQR87" s="78"/>
      <c r="MQS87" s="78"/>
      <c r="MQT87" s="78"/>
      <c r="MQU87" s="78"/>
      <c r="MQV87" s="78"/>
      <c r="MQW87" s="78"/>
      <c r="MQX87" s="78"/>
      <c r="MQY87" s="78"/>
      <c r="MQZ87" s="78"/>
      <c r="MRA87" s="78"/>
      <c r="MRB87" s="78"/>
      <c r="MRC87" s="78"/>
      <c r="MRD87" s="78"/>
      <c r="MRE87" s="78"/>
      <c r="MRF87" s="78"/>
      <c r="MRG87" s="78"/>
      <c r="MRH87" s="78"/>
      <c r="MRI87" s="78"/>
      <c r="MRJ87" s="78"/>
      <c r="MRK87" s="78"/>
      <c r="MRL87" s="78"/>
      <c r="MRM87" s="78"/>
      <c r="MRN87" s="78"/>
      <c r="MRO87" s="78"/>
      <c r="MRP87" s="78"/>
      <c r="MRQ87" s="78"/>
      <c r="MRR87" s="78"/>
      <c r="MRS87" s="78"/>
      <c r="MRT87" s="78"/>
      <c r="MRU87" s="78"/>
      <c r="MRV87" s="78"/>
      <c r="MRW87" s="78"/>
      <c r="MRX87" s="78"/>
      <c r="MRY87" s="78"/>
      <c r="MRZ87" s="78"/>
      <c r="MSA87" s="78"/>
      <c r="MSB87" s="78"/>
      <c r="MSC87" s="78"/>
      <c r="MSD87" s="78"/>
      <c r="MSE87" s="78"/>
      <c r="MSF87" s="78"/>
      <c r="MSG87" s="78"/>
      <c r="MSH87" s="78"/>
      <c r="MSI87" s="78"/>
      <c r="MSJ87" s="78"/>
      <c r="MSK87" s="78"/>
      <c r="MSL87" s="78"/>
      <c r="MSM87" s="78"/>
      <c r="MSN87" s="78"/>
      <c r="MSO87" s="78"/>
      <c r="MSP87" s="78"/>
      <c r="MSQ87" s="78"/>
      <c r="MSR87" s="78"/>
      <c r="MSS87" s="78"/>
      <c r="MST87" s="78"/>
      <c r="MSU87" s="78"/>
      <c r="MSV87" s="78"/>
      <c r="MSW87" s="78"/>
      <c r="MSX87" s="78"/>
      <c r="MSY87" s="78"/>
      <c r="MSZ87" s="78"/>
      <c r="MTA87" s="78"/>
      <c r="MTB87" s="78"/>
      <c r="MTC87" s="78"/>
      <c r="MTD87" s="78"/>
      <c r="MTE87" s="78"/>
      <c r="MTF87" s="78"/>
      <c r="MTG87" s="78"/>
      <c r="MTH87" s="78"/>
      <c r="MTI87" s="78"/>
      <c r="MTJ87" s="78"/>
      <c r="MTK87" s="78"/>
      <c r="MTL87" s="78"/>
      <c r="MTM87" s="78"/>
      <c r="MTN87" s="78"/>
      <c r="MTO87" s="78"/>
      <c r="MTP87" s="78"/>
      <c r="MTQ87" s="78"/>
      <c r="MTR87" s="78"/>
      <c r="MTS87" s="78"/>
      <c r="MTT87" s="78"/>
      <c r="MTU87" s="78"/>
      <c r="MTV87" s="78"/>
      <c r="MTW87" s="78"/>
      <c r="MTX87" s="78"/>
      <c r="MTY87" s="78"/>
      <c r="MTZ87" s="78"/>
      <c r="MUA87" s="78"/>
      <c r="MUB87" s="78"/>
      <c r="MUC87" s="78"/>
      <c r="MUD87" s="78"/>
      <c r="MUE87" s="78"/>
      <c r="MUF87" s="78"/>
      <c r="MUG87" s="78"/>
      <c r="MUH87" s="78"/>
      <c r="MUI87" s="78"/>
      <c r="MUJ87" s="78"/>
      <c r="MUK87" s="78"/>
      <c r="MUL87" s="78"/>
      <c r="MUM87" s="78"/>
      <c r="MUN87" s="78"/>
      <c r="MUO87" s="78"/>
      <c r="MUP87" s="78"/>
      <c r="MUQ87" s="78"/>
      <c r="MUR87" s="78"/>
      <c r="MUS87" s="78"/>
      <c r="MUT87" s="78"/>
      <c r="MUU87" s="78"/>
      <c r="MUV87" s="78"/>
      <c r="MUW87" s="78"/>
      <c r="MUX87" s="78"/>
      <c r="MUY87" s="78"/>
      <c r="MUZ87" s="78"/>
      <c r="MVA87" s="78"/>
      <c r="MVB87" s="78"/>
      <c r="MVC87" s="78"/>
      <c r="MVD87" s="78"/>
      <c r="MVE87" s="78"/>
      <c r="MVF87" s="78"/>
      <c r="MVG87" s="78"/>
      <c r="MVH87" s="78"/>
      <c r="MVI87" s="78"/>
      <c r="MVJ87" s="78"/>
      <c r="MVK87" s="78"/>
      <c r="MVL87" s="78"/>
      <c r="MVM87" s="78"/>
      <c r="MVN87" s="78"/>
      <c r="MVO87" s="78"/>
      <c r="MVP87" s="78"/>
      <c r="MVQ87" s="78"/>
      <c r="MVR87" s="78"/>
      <c r="MVS87" s="78"/>
      <c r="MVT87" s="78"/>
      <c r="MVU87" s="78"/>
      <c r="MVV87" s="78"/>
      <c r="MVW87" s="78"/>
      <c r="MVX87" s="78"/>
      <c r="MVY87" s="78"/>
      <c r="MVZ87" s="78"/>
      <c r="MWA87" s="78"/>
      <c r="MWB87" s="78"/>
      <c r="MWC87" s="78"/>
      <c r="MWD87" s="78"/>
      <c r="MWE87" s="78"/>
      <c r="MWF87" s="78"/>
      <c r="MWG87" s="78"/>
      <c r="MWH87" s="78"/>
      <c r="MWI87" s="78"/>
      <c r="MWJ87" s="78"/>
      <c r="MWK87" s="78"/>
      <c r="MWL87" s="78"/>
      <c r="MWM87" s="78"/>
      <c r="MWN87" s="78"/>
      <c r="MWO87" s="78"/>
      <c r="MWP87" s="78"/>
      <c r="MWQ87" s="78"/>
      <c r="MWR87" s="78"/>
      <c r="MWS87" s="78"/>
      <c r="MWT87" s="78"/>
      <c r="MWU87" s="78"/>
      <c r="MWV87" s="78"/>
      <c r="MWW87" s="78"/>
      <c r="MWX87" s="78"/>
      <c r="MWY87" s="78"/>
      <c r="MWZ87" s="78"/>
      <c r="MXA87" s="78"/>
      <c r="MXB87" s="78"/>
      <c r="MXC87" s="78"/>
      <c r="MXD87" s="78"/>
      <c r="MXE87" s="78"/>
      <c r="MXF87" s="78"/>
      <c r="MXG87" s="78"/>
      <c r="MXH87" s="78"/>
      <c r="MXI87" s="78"/>
      <c r="MXJ87" s="78"/>
      <c r="MXK87" s="78"/>
      <c r="MXL87" s="78"/>
      <c r="MXM87" s="78"/>
      <c r="MXN87" s="78"/>
      <c r="MXO87" s="78"/>
      <c r="MXP87" s="78"/>
      <c r="MXQ87" s="78"/>
      <c r="MXR87" s="78"/>
      <c r="MXS87" s="78"/>
      <c r="MXT87" s="78"/>
      <c r="MXU87" s="78"/>
      <c r="MXV87" s="78"/>
      <c r="MXW87" s="78"/>
      <c r="MXX87" s="78"/>
      <c r="MXY87" s="78"/>
      <c r="MXZ87" s="78"/>
      <c r="MYA87" s="78"/>
      <c r="MYB87" s="78"/>
      <c r="MYC87" s="78"/>
      <c r="MYD87" s="78"/>
      <c r="MYE87" s="78"/>
      <c r="MYF87" s="78"/>
      <c r="MYG87" s="78"/>
      <c r="MYH87" s="78"/>
      <c r="MYI87" s="78"/>
      <c r="MYJ87" s="78"/>
      <c r="MYK87" s="78"/>
      <c r="MYL87" s="78"/>
      <c r="MYM87" s="78"/>
      <c r="MYN87" s="78"/>
      <c r="MYO87" s="78"/>
      <c r="MYP87" s="78"/>
      <c r="MYQ87" s="78"/>
      <c r="MYR87" s="78"/>
      <c r="MYS87" s="78"/>
      <c r="MYT87" s="78"/>
      <c r="MYU87" s="78"/>
      <c r="MYV87" s="78"/>
      <c r="MYW87" s="78"/>
      <c r="MYX87" s="78"/>
      <c r="MYY87" s="78"/>
      <c r="MYZ87" s="78"/>
      <c r="MZA87" s="78"/>
      <c r="MZB87" s="78"/>
      <c r="MZC87" s="78"/>
      <c r="MZD87" s="78"/>
      <c r="MZE87" s="78"/>
      <c r="MZF87" s="78"/>
      <c r="MZG87" s="78"/>
      <c r="MZH87" s="78"/>
      <c r="MZI87" s="78"/>
      <c r="MZJ87" s="78"/>
      <c r="MZK87" s="78"/>
      <c r="MZL87" s="78"/>
      <c r="MZM87" s="78"/>
      <c r="MZN87" s="78"/>
      <c r="MZO87" s="78"/>
      <c r="MZP87" s="78"/>
      <c r="MZQ87" s="78"/>
      <c r="MZR87" s="78"/>
      <c r="MZS87" s="78"/>
      <c r="MZT87" s="78"/>
      <c r="MZU87" s="78"/>
      <c r="MZV87" s="78"/>
      <c r="MZW87" s="78"/>
      <c r="MZX87" s="78"/>
      <c r="MZY87" s="78"/>
      <c r="MZZ87" s="78"/>
      <c r="NAA87" s="78"/>
      <c r="NAB87" s="78"/>
      <c r="NAC87" s="78"/>
      <c r="NAD87" s="78"/>
      <c r="NAE87" s="78"/>
      <c r="NAF87" s="78"/>
      <c r="NAG87" s="78"/>
      <c r="NAH87" s="78"/>
      <c r="NAI87" s="78"/>
      <c r="NAJ87" s="78"/>
      <c r="NAK87" s="78"/>
      <c r="NAL87" s="78"/>
      <c r="NAM87" s="78"/>
      <c r="NAN87" s="78"/>
      <c r="NAO87" s="78"/>
      <c r="NAP87" s="78"/>
      <c r="NAQ87" s="78"/>
      <c r="NAR87" s="78"/>
      <c r="NAS87" s="78"/>
      <c r="NAT87" s="78"/>
      <c r="NAU87" s="78"/>
      <c r="NAV87" s="78"/>
      <c r="NAW87" s="78"/>
      <c r="NAX87" s="78"/>
      <c r="NAY87" s="78"/>
      <c r="NAZ87" s="78"/>
      <c r="NBA87" s="78"/>
      <c r="NBB87" s="78"/>
      <c r="NBC87" s="78"/>
      <c r="NBD87" s="78"/>
      <c r="NBE87" s="78"/>
      <c r="NBF87" s="78"/>
      <c r="NBG87" s="78"/>
      <c r="NBH87" s="78"/>
      <c r="NBI87" s="78"/>
      <c r="NBJ87" s="78"/>
      <c r="NBK87" s="78"/>
      <c r="NBL87" s="78"/>
      <c r="NBM87" s="78"/>
      <c r="NBN87" s="78"/>
      <c r="NBO87" s="78"/>
      <c r="NBP87" s="78"/>
      <c r="NBQ87" s="78"/>
      <c r="NBR87" s="78"/>
      <c r="NBS87" s="78"/>
      <c r="NBT87" s="78"/>
      <c r="NBU87" s="78"/>
      <c r="NBV87" s="78"/>
      <c r="NBW87" s="78"/>
      <c r="NBX87" s="78"/>
      <c r="NBY87" s="78"/>
      <c r="NBZ87" s="78"/>
      <c r="NCA87" s="78"/>
      <c r="NCB87" s="78"/>
      <c r="NCC87" s="78"/>
      <c r="NCD87" s="78"/>
      <c r="NCE87" s="78"/>
      <c r="NCF87" s="78"/>
      <c r="NCG87" s="78"/>
      <c r="NCH87" s="78"/>
      <c r="NCI87" s="78"/>
      <c r="NCJ87" s="78"/>
      <c r="NCK87" s="78"/>
      <c r="NCL87" s="78"/>
      <c r="NCM87" s="78"/>
      <c r="NCN87" s="78"/>
      <c r="NCO87" s="78"/>
      <c r="NCP87" s="78"/>
      <c r="NCQ87" s="78"/>
      <c r="NCR87" s="78"/>
      <c r="NCS87" s="78"/>
      <c r="NCT87" s="78"/>
      <c r="NCU87" s="78"/>
      <c r="NCV87" s="78"/>
      <c r="NCW87" s="78"/>
      <c r="NCX87" s="78"/>
      <c r="NCY87" s="78"/>
      <c r="NCZ87" s="78"/>
      <c r="NDA87" s="78"/>
      <c r="NDB87" s="78"/>
      <c r="NDC87" s="78"/>
      <c r="NDD87" s="78"/>
      <c r="NDE87" s="78"/>
      <c r="NDF87" s="78"/>
      <c r="NDG87" s="78"/>
      <c r="NDH87" s="78"/>
      <c r="NDI87" s="78"/>
      <c r="NDJ87" s="78"/>
      <c r="NDK87" s="78"/>
      <c r="NDL87" s="78"/>
      <c r="NDM87" s="78"/>
      <c r="NDN87" s="78"/>
      <c r="NDO87" s="78"/>
      <c r="NDP87" s="78"/>
      <c r="NDQ87" s="78"/>
      <c r="NDR87" s="78"/>
      <c r="NDS87" s="78"/>
      <c r="NDT87" s="78"/>
      <c r="NDU87" s="78"/>
      <c r="NDV87" s="78"/>
      <c r="NDW87" s="78"/>
      <c r="NDX87" s="78"/>
      <c r="NDY87" s="78"/>
      <c r="NDZ87" s="78"/>
      <c r="NEA87" s="78"/>
      <c r="NEB87" s="78"/>
      <c r="NEC87" s="78"/>
      <c r="NED87" s="78"/>
      <c r="NEE87" s="78"/>
      <c r="NEF87" s="78"/>
      <c r="NEG87" s="78"/>
      <c r="NEH87" s="78"/>
      <c r="NEI87" s="78"/>
      <c r="NEJ87" s="78"/>
      <c r="NEK87" s="78"/>
      <c r="NEL87" s="78"/>
      <c r="NEM87" s="78"/>
      <c r="NEN87" s="78"/>
      <c r="NEO87" s="78"/>
      <c r="NEP87" s="78"/>
      <c r="NEQ87" s="78"/>
      <c r="NER87" s="78"/>
      <c r="NES87" s="78"/>
      <c r="NET87" s="78"/>
      <c r="NEU87" s="78"/>
      <c r="NEV87" s="78"/>
      <c r="NEW87" s="78"/>
      <c r="NEX87" s="78"/>
      <c r="NEY87" s="78"/>
      <c r="NEZ87" s="78"/>
      <c r="NFA87" s="78"/>
      <c r="NFB87" s="78"/>
      <c r="NFC87" s="78"/>
      <c r="NFD87" s="78"/>
      <c r="NFE87" s="78"/>
      <c r="NFF87" s="78"/>
      <c r="NFG87" s="78"/>
      <c r="NFH87" s="78"/>
      <c r="NFI87" s="78"/>
      <c r="NFJ87" s="78"/>
      <c r="NFK87" s="78"/>
      <c r="NFL87" s="78"/>
      <c r="NFM87" s="78"/>
      <c r="NFN87" s="78"/>
      <c r="NFO87" s="78"/>
      <c r="NFP87" s="78"/>
      <c r="NFQ87" s="78"/>
      <c r="NFR87" s="78"/>
      <c r="NFS87" s="78"/>
      <c r="NFT87" s="78"/>
      <c r="NFU87" s="78"/>
      <c r="NFV87" s="78"/>
      <c r="NFW87" s="78"/>
      <c r="NFX87" s="78"/>
      <c r="NFY87" s="78"/>
      <c r="NFZ87" s="78"/>
      <c r="NGA87" s="78"/>
      <c r="NGB87" s="78"/>
      <c r="NGC87" s="78"/>
      <c r="NGD87" s="78"/>
      <c r="NGE87" s="78"/>
      <c r="NGF87" s="78"/>
      <c r="NGG87" s="78"/>
      <c r="NGH87" s="78"/>
      <c r="NGI87" s="78"/>
      <c r="NGJ87" s="78"/>
      <c r="NGK87" s="78"/>
      <c r="NGL87" s="78"/>
      <c r="NGM87" s="78"/>
      <c r="NGN87" s="78"/>
      <c r="NGO87" s="78"/>
      <c r="NGP87" s="78"/>
      <c r="NGQ87" s="78"/>
      <c r="NGR87" s="78"/>
      <c r="NGS87" s="78"/>
      <c r="NGT87" s="78"/>
      <c r="NGU87" s="78"/>
      <c r="NGV87" s="78"/>
      <c r="NGW87" s="78"/>
      <c r="NGX87" s="78"/>
      <c r="NGY87" s="78"/>
      <c r="NGZ87" s="78"/>
      <c r="NHA87" s="78"/>
      <c r="NHB87" s="78"/>
      <c r="NHC87" s="78"/>
      <c r="NHD87" s="78"/>
      <c r="NHE87" s="78"/>
      <c r="NHF87" s="78"/>
      <c r="NHG87" s="78"/>
      <c r="NHH87" s="78"/>
      <c r="NHI87" s="78"/>
      <c r="NHJ87" s="78"/>
      <c r="NHK87" s="78"/>
      <c r="NHL87" s="78"/>
      <c r="NHM87" s="78"/>
      <c r="NHN87" s="78"/>
      <c r="NHO87" s="78"/>
      <c r="NHP87" s="78"/>
      <c r="NHQ87" s="78"/>
      <c r="NHR87" s="78"/>
      <c r="NHS87" s="78"/>
      <c r="NHT87" s="78"/>
      <c r="NHU87" s="78"/>
      <c r="NHV87" s="78"/>
      <c r="NHW87" s="78"/>
      <c r="NHX87" s="78"/>
      <c r="NHY87" s="78"/>
      <c r="NHZ87" s="78"/>
      <c r="NIA87" s="78"/>
      <c r="NIB87" s="78"/>
      <c r="NIC87" s="78"/>
      <c r="NID87" s="78"/>
      <c r="NIE87" s="78"/>
      <c r="NIF87" s="78"/>
      <c r="NIG87" s="78"/>
      <c r="NIH87" s="78"/>
      <c r="NII87" s="78"/>
      <c r="NIJ87" s="78"/>
      <c r="NIK87" s="78"/>
      <c r="NIL87" s="78"/>
      <c r="NIM87" s="78"/>
      <c r="NIN87" s="78"/>
      <c r="NIO87" s="78"/>
      <c r="NIP87" s="78"/>
      <c r="NIQ87" s="78"/>
      <c r="NIR87" s="78"/>
      <c r="NIS87" s="78"/>
      <c r="NIT87" s="78"/>
      <c r="NIU87" s="78"/>
      <c r="NIV87" s="78"/>
      <c r="NIW87" s="78"/>
      <c r="NIX87" s="78"/>
      <c r="NIY87" s="78"/>
      <c r="NIZ87" s="78"/>
      <c r="NJA87" s="78"/>
      <c r="NJB87" s="78"/>
      <c r="NJC87" s="78"/>
      <c r="NJD87" s="78"/>
      <c r="NJE87" s="78"/>
      <c r="NJF87" s="78"/>
      <c r="NJG87" s="78"/>
      <c r="NJH87" s="78"/>
      <c r="NJI87" s="78"/>
      <c r="NJJ87" s="78"/>
      <c r="NJK87" s="78"/>
      <c r="NJL87" s="78"/>
      <c r="NJM87" s="78"/>
      <c r="NJN87" s="78"/>
      <c r="NJO87" s="78"/>
      <c r="NJP87" s="78"/>
      <c r="NJQ87" s="78"/>
      <c r="NJR87" s="78"/>
      <c r="NJS87" s="78"/>
      <c r="NJT87" s="78"/>
      <c r="NJU87" s="78"/>
      <c r="NJV87" s="78"/>
      <c r="NJW87" s="78"/>
      <c r="NJX87" s="78"/>
      <c r="NJY87" s="78"/>
      <c r="NJZ87" s="78"/>
      <c r="NKA87" s="78"/>
      <c r="NKB87" s="78"/>
      <c r="NKC87" s="78"/>
      <c r="NKD87" s="78"/>
      <c r="NKE87" s="78"/>
      <c r="NKF87" s="78"/>
      <c r="NKG87" s="78"/>
      <c r="NKH87" s="78"/>
      <c r="NKI87" s="78"/>
      <c r="NKJ87" s="78"/>
      <c r="NKK87" s="78"/>
      <c r="NKL87" s="78"/>
      <c r="NKM87" s="78"/>
      <c r="NKN87" s="78"/>
      <c r="NKO87" s="78"/>
      <c r="NKP87" s="78"/>
      <c r="NKQ87" s="78"/>
      <c r="NKR87" s="78"/>
      <c r="NKS87" s="78"/>
      <c r="NKT87" s="78"/>
      <c r="NKU87" s="78"/>
      <c r="NKV87" s="78"/>
      <c r="NKW87" s="78"/>
      <c r="NKX87" s="78"/>
      <c r="NKY87" s="78"/>
      <c r="NKZ87" s="78"/>
      <c r="NLA87" s="78"/>
      <c r="NLB87" s="78"/>
      <c r="NLC87" s="78"/>
      <c r="NLD87" s="78"/>
      <c r="NLE87" s="78"/>
      <c r="NLF87" s="78"/>
      <c r="NLG87" s="78"/>
      <c r="NLH87" s="78"/>
      <c r="NLI87" s="78"/>
      <c r="NLJ87" s="78"/>
      <c r="NLK87" s="78"/>
      <c r="NLL87" s="78"/>
      <c r="NLM87" s="78"/>
      <c r="NLN87" s="78"/>
      <c r="NLO87" s="78"/>
      <c r="NLP87" s="78"/>
      <c r="NLQ87" s="78"/>
      <c r="NLR87" s="78"/>
      <c r="NLS87" s="78"/>
      <c r="NLT87" s="78"/>
      <c r="NLU87" s="78"/>
      <c r="NLV87" s="78"/>
      <c r="NLW87" s="78"/>
      <c r="NLX87" s="78"/>
      <c r="NLY87" s="78"/>
      <c r="NLZ87" s="78"/>
      <c r="NMA87" s="78"/>
      <c r="NMB87" s="78"/>
      <c r="NMC87" s="78"/>
      <c r="NMD87" s="78"/>
      <c r="NME87" s="78"/>
      <c r="NMF87" s="78"/>
      <c r="NMG87" s="78"/>
      <c r="NMH87" s="78"/>
      <c r="NMI87" s="78"/>
      <c r="NMJ87" s="78"/>
      <c r="NMK87" s="78"/>
      <c r="NML87" s="78"/>
      <c r="NMM87" s="78"/>
      <c r="NMN87" s="78"/>
      <c r="NMO87" s="78"/>
      <c r="NMP87" s="78"/>
      <c r="NMQ87" s="78"/>
      <c r="NMR87" s="78"/>
      <c r="NMS87" s="78"/>
      <c r="NMT87" s="78"/>
      <c r="NMU87" s="78"/>
      <c r="NMV87" s="78"/>
      <c r="NMW87" s="78"/>
      <c r="NMX87" s="78"/>
      <c r="NMY87" s="78"/>
      <c r="NMZ87" s="78"/>
      <c r="NNA87" s="78"/>
      <c r="NNB87" s="78"/>
      <c r="NNC87" s="78"/>
      <c r="NND87" s="78"/>
      <c r="NNE87" s="78"/>
      <c r="NNF87" s="78"/>
      <c r="NNG87" s="78"/>
      <c r="NNH87" s="78"/>
      <c r="NNI87" s="78"/>
      <c r="NNJ87" s="78"/>
      <c r="NNK87" s="78"/>
      <c r="NNL87" s="78"/>
      <c r="NNM87" s="78"/>
      <c r="NNN87" s="78"/>
      <c r="NNO87" s="78"/>
      <c r="NNP87" s="78"/>
      <c r="NNQ87" s="78"/>
      <c r="NNR87" s="78"/>
      <c r="NNS87" s="78"/>
      <c r="NNT87" s="78"/>
      <c r="NNU87" s="78"/>
      <c r="NNV87" s="78"/>
      <c r="NNW87" s="78"/>
      <c r="NNX87" s="78"/>
      <c r="NNY87" s="78"/>
      <c r="NNZ87" s="78"/>
      <c r="NOA87" s="78"/>
      <c r="NOB87" s="78"/>
      <c r="NOC87" s="78"/>
      <c r="NOD87" s="78"/>
      <c r="NOE87" s="78"/>
      <c r="NOF87" s="78"/>
      <c r="NOG87" s="78"/>
      <c r="NOH87" s="78"/>
      <c r="NOI87" s="78"/>
      <c r="NOJ87" s="78"/>
      <c r="NOK87" s="78"/>
      <c r="NOL87" s="78"/>
      <c r="NOM87" s="78"/>
      <c r="NON87" s="78"/>
      <c r="NOO87" s="78"/>
      <c r="NOP87" s="78"/>
      <c r="NOQ87" s="78"/>
      <c r="NOR87" s="78"/>
      <c r="NOS87" s="78"/>
      <c r="NOT87" s="78"/>
      <c r="NOU87" s="78"/>
      <c r="NOV87" s="78"/>
      <c r="NOW87" s="78"/>
      <c r="NOX87" s="78"/>
      <c r="NOY87" s="78"/>
      <c r="NOZ87" s="78"/>
      <c r="NPA87" s="78"/>
      <c r="NPB87" s="78"/>
      <c r="NPC87" s="78"/>
      <c r="NPD87" s="78"/>
      <c r="NPE87" s="78"/>
      <c r="NPF87" s="78"/>
      <c r="NPG87" s="78"/>
      <c r="NPH87" s="78"/>
      <c r="NPI87" s="78"/>
      <c r="NPJ87" s="78"/>
      <c r="NPK87" s="78"/>
      <c r="NPL87" s="78"/>
      <c r="NPM87" s="78"/>
      <c r="NPN87" s="78"/>
      <c r="NPO87" s="78"/>
      <c r="NPP87" s="78"/>
      <c r="NPQ87" s="78"/>
      <c r="NPR87" s="78"/>
      <c r="NPS87" s="78"/>
      <c r="NPT87" s="78"/>
      <c r="NPU87" s="78"/>
      <c r="NPV87" s="78"/>
      <c r="NPW87" s="78"/>
      <c r="NPX87" s="78"/>
      <c r="NPY87" s="78"/>
      <c r="NPZ87" s="78"/>
      <c r="NQA87" s="78"/>
      <c r="NQB87" s="78"/>
      <c r="NQC87" s="78"/>
      <c r="NQD87" s="78"/>
      <c r="NQE87" s="78"/>
      <c r="NQF87" s="78"/>
      <c r="NQG87" s="78"/>
      <c r="NQH87" s="78"/>
      <c r="NQI87" s="78"/>
      <c r="NQJ87" s="78"/>
      <c r="NQK87" s="78"/>
      <c r="NQL87" s="78"/>
      <c r="NQM87" s="78"/>
      <c r="NQN87" s="78"/>
      <c r="NQO87" s="78"/>
      <c r="NQP87" s="78"/>
      <c r="NQQ87" s="78"/>
      <c r="NQR87" s="78"/>
      <c r="NQS87" s="78"/>
      <c r="NQT87" s="78"/>
      <c r="NQU87" s="78"/>
      <c r="NQV87" s="78"/>
      <c r="NQW87" s="78"/>
      <c r="NQX87" s="78"/>
      <c r="NQY87" s="78"/>
      <c r="NQZ87" s="78"/>
      <c r="NRA87" s="78"/>
      <c r="NRB87" s="78"/>
      <c r="NRC87" s="78"/>
      <c r="NRD87" s="78"/>
      <c r="NRE87" s="78"/>
      <c r="NRF87" s="78"/>
      <c r="NRG87" s="78"/>
      <c r="NRH87" s="78"/>
      <c r="NRI87" s="78"/>
      <c r="NRJ87" s="78"/>
      <c r="NRK87" s="78"/>
      <c r="NRL87" s="78"/>
      <c r="NRM87" s="78"/>
      <c r="NRN87" s="78"/>
      <c r="NRO87" s="78"/>
      <c r="NRP87" s="78"/>
      <c r="NRQ87" s="78"/>
      <c r="NRR87" s="78"/>
      <c r="NRS87" s="78"/>
      <c r="NRT87" s="78"/>
      <c r="NRU87" s="78"/>
      <c r="NRV87" s="78"/>
      <c r="NRW87" s="78"/>
      <c r="NRX87" s="78"/>
      <c r="NRY87" s="78"/>
      <c r="NRZ87" s="78"/>
      <c r="NSA87" s="78"/>
      <c r="NSB87" s="78"/>
      <c r="NSC87" s="78"/>
      <c r="NSD87" s="78"/>
      <c r="NSE87" s="78"/>
      <c r="NSF87" s="78"/>
      <c r="NSG87" s="78"/>
      <c r="NSH87" s="78"/>
      <c r="NSI87" s="78"/>
      <c r="NSJ87" s="78"/>
      <c r="NSK87" s="78"/>
      <c r="NSL87" s="78"/>
      <c r="NSM87" s="78"/>
      <c r="NSN87" s="78"/>
      <c r="NSO87" s="78"/>
      <c r="NSP87" s="78"/>
      <c r="NSQ87" s="78"/>
      <c r="NSR87" s="78"/>
      <c r="NSS87" s="78"/>
      <c r="NST87" s="78"/>
      <c r="NSU87" s="78"/>
      <c r="NSV87" s="78"/>
      <c r="NSW87" s="78"/>
      <c r="NSX87" s="78"/>
      <c r="NSY87" s="78"/>
      <c r="NSZ87" s="78"/>
      <c r="NTA87" s="78"/>
      <c r="NTB87" s="78"/>
      <c r="NTC87" s="78"/>
      <c r="NTD87" s="78"/>
      <c r="NTE87" s="78"/>
      <c r="NTF87" s="78"/>
      <c r="NTG87" s="78"/>
      <c r="NTH87" s="78"/>
      <c r="NTI87" s="78"/>
      <c r="NTJ87" s="78"/>
      <c r="NTK87" s="78"/>
      <c r="NTL87" s="78"/>
      <c r="NTM87" s="78"/>
      <c r="NTN87" s="78"/>
      <c r="NTO87" s="78"/>
      <c r="NTP87" s="78"/>
      <c r="NTQ87" s="78"/>
      <c r="NTR87" s="78"/>
      <c r="NTS87" s="78"/>
      <c r="NTT87" s="78"/>
      <c r="NTU87" s="78"/>
      <c r="NTV87" s="78"/>
      <c r="NTW87" s="78"/>
      <c r="NTX87" s="78"/>
      <c r="NTY87" s="78"/>
      <c r="NTZ87" s="78"/>
      <c r="NUA87" s="78"/>
      <c r="NUB87" s="78"/>
      <c r="NUC87" s="78"/>
      <c r="NUD87" s="78"/>
      <c r="NUE87" s="78"/>
      <c r="NUF87" s="78"/>
      <c r="NUG87" s="78"/>
      <c r="NUH87" s="78"/>
      <c r="NUI87" s="78"/>
      <c r="NUJ87" s="78"/>
      <c r="NUK87" s="78"/>
      <c r="NUL87" s="78"/>
      <c r="NUM87" s="78"/>
      <c r="NUN87" s="78"/>
      <c r="NUO87" s="78"/>
      <c r="NUP87" s="78"/>
      <c r="NUQ87" s="78"/>
      <c r="NUR87" s="78"/>
      <c r="NUS87" s="78"/>
      <c r="NUT87" s="78"/>
      <c r="NUU87" s="78"/>
      <c r="NUV87" s="78"/>
      <c r="NUW87" s="78"/>
      <c r="NUX87" s="78"/>
      <c r="NUY87" s="78"/>
      <c r="NUZ87" s="78"/>
      <c r="NVA87" s="78"/>
      <c r="NVB87" s="78"/>
      <c r="NVC87" s="78"/>
      <c r="NVD87" s="78"/>
      <c r="NVE87" s="78"/>
      <c r="NVF87" s="78"/>
      <c r="NVG87" s="78"/>
      <c r="NVH87" s="78"/>
      <c r="NVI87" s="78"/>
      <c r="NVJ87" s="78"/>
      <c r="NVK87" s="78"/>
      <c r="NVL87" s="78"/>
      <c r="NVM87" s="78"/>
      <c r="NVN87" s="78"/>
      <c r="NVO87" s="78"/>
      <c r="NVP87" s="78"/>
      <c r="NVQ87" s="78"/>
      <c r="NVR87" s="78"/>
      <c r="NVS87" s="78"/>
      <c r="NVT87" s="78"/>
      <c r="NVU87" s="78"/>
      <c r="NVV87" s="78"/>
      <c r="NVW87" s="78"/>
      <c r="NVX87" s="78"/>
      <c r="NVY87" s="78"/>
      <c r="NVZ87" s="78"/>
      <c r="NWA87" s="78"/>
      <c r="NWB87" s="78"/>
      <c r="NWC87" s="78"/>
      <c r="NWD87" s="78"/>
      <c r="NWE87" s="78"/>
      <c r="NWF87" s="78"/>
      <c r="NWG87" s="78"/>
      <c r="NWH87" s="78"/>
      <c r="NWI87" s="78"/>
      <c r="NWJ87" s="78"/>
      <c r="NWK87" s="78"/>
      <c r="NWL87" s="78"/>
      <c r="NWM87" s="78"/>
      <c r="NWN87" s="78"/>
      <c r="NWO87" s="78"/>
      <c r="NWP87" s="78"/>
      <c r="NWQ87" s="78"/>
      <c r="NWR87" s="78"/>
      <c r="NWS87" s="78"/>
      <c r="NWT87" s="78"/>
      <c r="NWU87" s="78"/>
      <c r="NWV87" s="78"/>
      <c r="NWW87" s="78"/>
      <c r="NWX87" s="78"/>
      <c r="NWY87" s="78"/>
      <c r="NWZ87" s="78"/>
      <c r="NXA87" s="78"/>
      <c r="NXB87" s="78"/>
      <c r="NXC87" s="78"/>
      <c r="NXD87" s="78"/>
      <c r="NXE87" s="78"/>
      <c r="NXF87" s="78"/>
      <c r="NXG87" s="78"/>
      <c r="NXH87" s="78"/>
      <c r="NXI87" s="78"/>
      <c r="NXJ87" s="78"/>
      <c r="NXK87" s="78"/>
      <c r="NXL87" s="78"/>
      <c r="NXM87" s="78"/>
      <c r="NXN87" s="78"/>
      <c r="NXO87" s="78"/>
      <c r="NXP87" s="78"/>
      <c r="NXQ87" s="78"/>
      <c r="NXR87" s="78"/>
      <c r="NXS87" s="78"/>
      <c r="NXT87" s="78"/>
      <c r="NXU87" s="78"/>
      <c r="NXV87" s="78"/>
      <c r="NXW87" s="78"/>
      <c r="NXX87" s="78"/>
      <c r="NXY87" s="78"/>
      <c r="NXZ87" s="78"/>
      <c r="NYA87" s="78"/>
      <c r="NYB87" s="78"/>
      <c r="NYC87" s="78"/>
      <c r="NYD87" s="78"/>
      <c r="NYE87" s="78"/>
      <c r="NYF87" s="78"/>
      <c r="NYG87" s="78"/>
      <c r="NYH87" s="78"/>
      <c r="NYI87" s="78"/>
      <c r="NYJ87" s="78"/>
      <c r="NYK87" s="78"/>
      <c r="NYL87" s="78"/>
      <c r="NYM87" s="78"/>
      <c r="NYN87" s="78"/>
      <c r="NYO87" s="78"/>
      <c r="NYP87" s="78"/>
      <c r="NYQ87" s="78"/>
      <c r="NYR87" s="78"/>
      <c r="NYS87" s="78"/>
      <c r="NYT87" s="78"/>
      <c r="NYU87" s="78"/>
      <c r="NYV87" s="78"/>
      <c r="NYW87" s="78"/>
      <c r="NYX87" s="78"/>
      <c r="NYY87" s="78"/>
      <c r="NYZ87" s="78"/>
      <c r="NZA87" s="78"/>
      <c r="NZB87" s="78"/>
      <c r="NZC87" s="78"/>
      <c r="NZD87" s="78"/>
      <c r="NZE87" s="78"/>
      <c r="NZF87" s="78"/>
      <c r="NZG87" s="78"/>
      <c r="NZH87" s="78"/>
      <c r="NZI87" s="78"/>
      <c r="NZJ87" s="78"/>
      <c r="NZK87" s="78"/>
      <c r="NZL87" s="78"/>
      <c r="NZM87" s="78"/>
      <c r="NZN87" s="78"/>
      <c r="NZO87" s="78"/>
      <c r="NZP87" s="78"/>
      <c r="NZQ87" s="78"/>
      <c r="NZR87" s="78"/>
      <c r="NZS87" s="78"/>
      <c r="NZT87" s="78"/>
      <c r="NZU87" s="78"/>
      <c r="NZV87" s="78"/>
      <c r="NZW87" s="78"/>
      <c r="NZX87" s="78"/>
      <c r="NZY87" s="78"/>
      <c r="NZZ87" s="78"/>
      <c r="OAA87" s="78"/>
      <c r="OAB87" s="78"/>
      <c r="OAC87" s="78"/>
      <c r="OAD87" s="78"/>
      <c r="OAE87" s="78"/>
      <c r="OAF87" s="78"/>
      <c r="OAG87" s="78"/>
      <c r="OAH87" s="78"/>
      <c r="OAI87" s="78"/>
      <c r="OAJ87" s="78"/>
      <c r="OAK87" s="78"/>
      <c r="OAL87" s="78"/>
      <c r="OAM87" s="78"/>
      <c r="OAN87" s="78"/>
      <c r="OAO87" s="78"/>
      <c r="OAP87" s="78"/>
      <c r="OAQ87" s="78"/>
      <c r="OAR87" s="78"/>
      <c r="OAS87" s="78"/>
      <c r="OAT87" s="78"/>
      <c r="OAU87" s="78"/>
      <c r="OAV87" s="78"/>
      <c r="OAW87" s="78"/>
      <c r="OAX87" s="78"/>
      <c r="OAY87" s="78"/>
      <c r="OAZ87" s="78"/>
      <c r="OBA87" s="78"/>
      <c r="OBB87" s="78"/>
      <c r="OBC87" s="78"/>
      <c r="OBD87" s="78"/>
      <c r="OBE87" s="78"/>
      <c r="OBF87" s="78"/>
      <c r="OBG87" s="78"/>
      <c r="OBH87" s="78"/>
      <c r="OBI87" s="78"/>
      <c r="OBJ87" s="78"/>
      <c r="OBK87" s="78"/>
      <c r="OBL87" s="78"/>
      <c r="OBM87" s="78"/>
      <c r="OBN87" s="78"/>
      <c r="OBO87" s="78"/>
      <c r="OBP87" s="78"/>
      <c r="OBQ87" s="78"/>
      <c r="OBR87" s="78"/>
      <c r="OBS87" s="78"/>
      <c r="OBT87" s="78"/>
      <c r="OBU87" s="78"/>
      <c r="OBV87" s="78"/>
      <c r="OBW87" s="78"/>
      <c r="OBX87" s="78"/>
      <c r="OBY87" s="78"/>
      <c r="OBZ87" s="78"/>
      <c r="OCA87" s="78"/>
      <c r="OCB87" s="78"/>
      <c r="OCC87" s="78"/>
      <c r="OCD87" s="78"/>
      <c r="OCE87" s="78"/>
      <c r="OCF87" s="78"/>
      <c r="OCG87" s="78"/>
      <c r="OCH87" s="78"/>
      <c r="OCI87" s="78"/>
      <c r="OCJ87" s="78"/>
      <c r="OCK87" s="78"/>
      <c r="OCL87" s="78"/>
      <c r="OCM87" s="78"/>
      <c r="OCN87" s="78"/>
      <c r="OCO87" s="78"/>
      <c r="OCP87" s="78"/>
      <c r="OCQ87" s="78"/>
      <c r="OCR87" s="78"/>
      <c r="OCS87" s="78"/>
      <c r="OCT87" s="78"/>
      <c r="OCU87" s="78"/>
      <c r="OCV87" s="78"/>
      <c r="OCW87" s="78"/>
      <c r="OCX87" s="78"/>
      <c r="OCY87" s="78"/>
      <c r="OCZ87" s="78"/>
      <c r="ODA87" s="78"/>
      <c r="ODB87" s="78"/>
      <c r="ODC87" s="78"/>
      <c r="ODD87" s="78"/>
      <c r="ODE87" s="78"/>
      <c r="ODF87" s="78"/>
      <c r="ODG87" s="78"/>
      <c r="ODH87" s="78"/>
      <c r="ODI87" s="78"/>
      <c r="ODJ87" s="78"/>
      <c r="ODK87" s="78"/>
      <c r="ODL87" s="78"/>
      <c r="ODM87" s="78"/>
      <c r="ODN87" s="78"/>
      <c r="ODO87" s="78"/>
      <c r="ODP87" s="78"/>
      <c r="ODQ87" s="78"/>
      <c r="ODR87" s="78"/>
      <c r="ODS87" s="78"/>
      <c r="ODT87" s="78"/>
      <c r="ODU87" s="78"/>
      <c r="ODV87" s="78"/>
      <c r="ODW87" s="78"/>
      <c r="ODX87" s="78"/>
      <c r="ODY87" s="78"/>
      <c r="ODZ87" s="78"/>
      <c r="OEA87" s="78"/>
      <c r="OEB87" s="78"/>
      <c r="OEC87" s="78"/>
      <c r="OED87" s="78"/>
      <c r="OEE87" s="78"/>
      <c r="OEF87" s="78"/>
      <c r="OEG87" s="78"/>
      <c r="OEH87" s="78"/>
      <c r="OEI87" s="78"/>
      <c r="OEJ87" s="78"/>
      <c r="OEK87" s="78"/>
      <c r="OEL87" s="78"/>
      <c r="OEM87" s="78"/>
      <c r="OEN87" s="78"/>
      <c r="OEO87" s="78"/>
      <c r="OEP87" s="78"/>
      <c r="OEQ87" s="78"/>
      <c r="OER87" s="78"/>
      <c r="OES87" s="78"/>
      <c r="OET87" s="78"/>
      <c r="OEU87" s="78"/>
      <c r="OEV87" s="78"/>
      <c r="OEW87" s="78"/>
      <c r="OEX87" s="78"/>
      <c r="OEY87" s="78"/>
      <c r="OEZ87" s="78"/>
      <c r="OFA87" s="78"/>
      <c r="OFB87" s="78"/>
      <c r="OFC87" s="78"/>
      <c r="OFD87" s="78"/>
      <c r="OFE87" s="78"/>
      <c r="OFF87" s="78"/>
      <c r="OFG87" s="78"/>
      <c r="OFH87" s="78"/>
      <c r="OFI87" s="78"/>
      <c r="OFJ87" s="78"/>
      <c r="OFK87" s="78"/>
      <c r="OFL87" s="78"/>
      <c r="OFM87" s="78"/>
      <c r="OFN87" s="78"/>
      <c r="OFO87" s="78"/>
      <c r="OFP87" s="78"/>
      <c r="OFQ87" s="78"/>
      <c r="OFR87" s="78"/>
      <c r="OFS87" s="78"/>
      <c r="OFT87" s="78"/>
      <c r="OFU87" s="78"/>
      <c r="OFV87" s="78"/>
      <c r="OFW87" s="78"/>
      <c r="OFX87" s="78"/>
      <c r="OFY87" s="78"/>
      <c r="OFZ87" s="78"/>
      <c r="OGA87" s="78"/>
      <c r="OGB87" s="78"/>
      <c r="OGC87" s="78"/>
      <c r="OGD87" s="78"/>
      <c r="OGE87" s="78"/>
      <c r="OGF87" s="78"/>
      <c r="OGG87" s="78"/>
      <c r="OGH87" s="78"/>
      <c r="OGI87" s="78"/>
      <c r="OGJ87" s="78"/>
      <c r="OGK87" s="78"/>
      <c r="OGL87" s="78"/>
      <c r="OGM87" s="78"/>
      <c r="OGN87" s="78"/>
      <c r="OGO87" s="78"/>
      <c r="OGP87" s="78"/>
      <c r="OGQ87" s="78"/>
      <c r="OGR87" s="78"/>
      <c r="OGS87" s="78"/>
      <c r="OGT87" s="78"/>
      <c r="OGU87" s="78"/>
      <c r="OGV87" s="78"/>
      <c r="OGW87" s="78"/>
      <c r="OGX87" s="78"/>
      <c r="OGY87" s="78"/>
      <c r="OGZ87" s="78"/>
      <c r="OHA87" s="78"/>
      <c r="OHB87" s="78"/>
      <c r="OHC87" s="78"/>
      <c r="OHD87" s="78"/>
      <c r="OHE87" s="78"/>
      <c r="OHF87" s="78"/>
      <c r="OHG87" s="78"/>
      <c r="OHH87" s="78"/>
      <c r="OHI87" s="78"/>
      <c r="OHJ87" s="78"/>
      <c r="OHK87" s="78"/>
      <c r="OHL87" s="78"/>
      <c r="OHM87" s="78"/>
      <c r="OHN87" s="78"/>
      <c r="OHO87" s="78"/>
      <c r="OHP87" s="78"/>
      <c r="OHQ87" s="78"/>
      <c r="OHR87" s="78"/>
      <c r="OHS87" s="78"/>
      <c r="OHT87" s="78"/>
      <c r="OHU87" s="78"/>
      <c r="OHV87" s="78"/>
      <c r="OHW87" s="78"/>
      <c r="OHX87" s="78"/>
      <c r="OHY87" s="78"/>
      <c r="OHZ87" s="78"/>
      <c r="OIA87" s="78"/>
      <c r="OIB87" s="78"/>
      <c r="OIC87" s="78"/>
      <c r="OID87" s="78"/>
      <c r="OIE87" s="78"/>
      <c r="OIF87" s="78"/>
      <c r="OIG87" s="78"/>
      <c r="OIH87" s="78"/>
      <c r="OII87" s="78"/>
      <c r="OIJ87" s="78"/>
      <c r="OIK87" s="78"/>
      <c r="OIL87" s="78"/>
      <c r="OIM87" s="78"/>
      <c r="OIN87" s="78"/>
      <c r="OIO87" s="78"/>
      <c r="OIP87" s="78"/>
      <c r="OIQ87" s="78"/>
      <c r="OIR87" s="78"/>
      <c r="OIS87" s="78"/>
      <c r="OIT87" s="78"/>
      <c r="OIU87" s="78"/>
      <c r="OIV87" s="78"/>
      <c r="OIW87" s="78"/>
      <c r="OIX87" s="78"/>
      <c r="OIY87" s="78"/>
      <c r="OIZ87" s="78"/>
      <c r="OJA87" s="78"/>
      <c r="OJB87" s="78"/>
      <c r="OJC87" s="78"/>
      <c r="OJD87" s="78"/>
      <c r="OJE87" s="78"/>
      <c r="OJF87" s="78"/>
      <c r="OJG87" s="78"/>
      <c r="OJH87" s="78"/>
      <c r="OJI87" s="78"/>
      <c r="OJJ87" s="78"/>
      <c r="OJK87" s="78"/>
      <c r="OJL87" s="78"/>
      <c r="OJM87" s="78"/>
      <c r="OJN87" s="78"/>
      <c r="OJO87" s="78"/>
      <c r="OJP87" s="78"/>
      <c r="OJQ87" s="78"/>
      <c r="OJR87" s="78"/>
      <c r="OJS87" s="78"/>
      <c r="OJT87" s="78"/>
      <c r="OJU87" s="78"/>
      <c r="OJV87" s="78"/>
      <c r="OJW87" s="78"/>
      <c r="OJX87" s="78"/>
      <c r="OJY87" s="78"/>
      <c r="OJZ87" s="78"/>
      <c r="OKA87" s="78"/>
      <c r="OKB87" s="78"/>
      <c r="OKC87" s="78"/>
      <c r="OKD87" s="78"/>
      <c r="OKE87" s="78"/>
      <c r="OKF87" s="78"/>
      <c r="OKG87" s="78"/>
      <c r="OKH87" s="78"/>
      <c r="OKI87" s="78"/>
      <c r="OKJ87" s="78"/>
      <c r="OKK87" s="78"/>
      <c r="OKL87" s="78"/>
      <c r="OKM87" s="78"/>
      <c r="OKN87" s="78"/>
      <c r="OKO87" s="78"/>
      <c r="OKP87" s="78"/>
      <c r="OKQ87" s="78"/>
      <c r="OKR87" s="78"/>
      <c r="OKS87" s="78"/>
      <c r="OKT87" s="78"/>
      <c r="OKU87" s="78"/>
      <c r="OKV87" s="78"/>
      <c r="OKW87" s="78"/>
      <c r="OKX87" s="78"/>
      <c r="OKY87" s="78"/>
      <c r="OKZ87" s="78"/>
      <c r="OLA87" s="78"/>
      <c r="OLB87" s="78"/>
      <c r="OLC87" s="78"/>
      <c r="OLD87" s="78"/>
      <c r="OLE87" s="78"/>
      <c r="OLF87" s="78"/>
      <c r="OLG87" s="78"/>
      <c r="OLH87" s="78"/>
      <c r="OLI87" s="78"/>
      <c r="OLJ87" s="78"/>
      <c r="OLK87" s="78"/>
      <c r="OLL87" s="78"/>
      <c r="OLM87" s="78"/>
      <c r="OLN87" s="78"/>
      <c r="OLO87" s="78"/>
      <c r="OLP87" s="78"/>
      <c r="OLQ87" s="78"/>
      <c r="OLR87" s="78"/>
      <c r="OLS87" s="78"/>
      <c r="OLT87" s="78"/>
      <c r="OLU87" s="78"/>
      <c r="OLV87" s="78"/>
      <c r="OLW87" s="78"/>
      <c r="OLX87" s="78"/>
      <c r="OLY87" s="78"/>
      <c r="OLZ87" s="78"/>
      <c r="OMA87" s="78"/>
      <c r="OMB87" s="78"/>
      <c r="OMC87" s="78"/>
      <c r="OMD87" s="78"/>
      <c r="OME87" s="78"/>
      <c r="OMF87" s="78"/>
      <c r="OMG87" s="78"/>
      <c r="OMH87" s="78"/>
      <c r="OMI87" s="78"/>
      <c r="OMJ87" s="78"/>
      <c r="OMK87" s="78"/>
      <c r="OML87" s="78"/>
      <c r="OMM87" s="78"/>
      <c r="OMN87" s="78"/>
      <c r="OMO87" s="78"/>
      <c r="OMP87" s="78"/>
      <c r="OMQ87" s="78"/>
      <c r="OMR87" s="78"/>
      <c r="OMS87" s="78"/>
      <c r="OMT87" s="78"/>
      <c r="OMU87" s="78"/>
      <c r="OMV87" s="78"/>
      <c r="OMW87" s="78"/>
      <c r="OMX87" s="78"/>
      <c r="OMY87" s="78"/>
      <c r="OMZ87" s="78"/>
      <c r="ONA87" s="78"/>
      <c r="ONB87" s="78"/>
      <c r="ONC87" s="78"/>
      <c r="OND87" s="78"/>
      <c r="ONE87" s="78"/>
      <c r="ONF87" s="78"/>
      <c r="ONG87" s="78"/>
      <c r="ONH87" s="78"/>
      <c r="ONI87" s="78"/>
      <c r="ONJ87" s="78"/>
      <c r="ONK87" s="78"/>
      <c r="ONL87" s="78"/>
      <c r="ONM87" s="78"/>
      <c r="ONN87" s="78"/>
      <c r="ONO87" s="78"/>
      <c r="ONP87" s="78"/>
      <c r="ONQ87" s="78"/>
      <c r="ONR87" s="78"/>
      <c r="ONS87" s="78"/>
      <c r="ONT87" s="78"/>
      <c r="ONU87" s="78"/>
      <c r="ONV87" s="78"/>
      <c r="ONW87" s="78"/>
      <c r="ONX87" s="78"/>
      <c r="ONY87" s="78"/>
      <c r="ONZ87" s="78"/>
      <c r="OOA87" s="78"/>
      <c r="OOB87" s="78"/>
      <c r="OOC87" s="78"/>
      <c r="OOD87" s="78"/>
      <c r="OOE87" s="78"/>
      <c r="OOF87" s="78"/>
      <c r="OOG87" s="78"/>
      <c r="OOH87" s="78"/>
      <c r="OOI87" s="78"/>
      <c r="OOJ87" s="78"/>
      <c r="OOK87" s="78"/>
      <c r="OOL87" s="78"/>
      <c r="OOM87" s="78"/>
      <c r="OON87" s="78"/>
      <c r="OOO87" s="78"/>
      <c r="OOP87" s="78"/>
      <c r="OOQ87" s="78"/>
      <c r="OOR87" s="78"/>
      <c r="OOS87" s="78"/>
      <c r="OOT87" s="78"/>
      <c r="OOU87" s="78"/>
      <c r="OOV87" s="78"/>
      <c r="OOW87" s="78"/>
      <c r="OOX87" s="78"/>
      <c r="OOY87" s="78"/>
      <c r="OOZ87" s="78"/>
      <c r="OPA87" s="78"/>
      <c r="OPB87" s="78"/>
      <c r="OPC87" s="78"/>
      <c r="OPD87" s="78"/>
      <c r="OPE87" s="78"/>
      <c r="OPF87" s="78"/>
      <c r="OPG87" s="78"/>
      <c r="OPH87" s="78"/>
      <c r="OPI87" s="78"/>
      <c r="OPJ87" s="78"/>
      <c r="OPK87" s="78"/>
      <c r="OPL87" s="78"/>
      <c r="OPM87" s="78"/>
      <c r="OPN87" s="78"/>
      <c r="OPO87" s="78"/>
      <c r="OPP87" s="78"/>
      <c r="OPQ87" s="78"/>
      <c r="OPR87" s="78"/>
      <c r="OPS87" s="78"/>
      <c r="OPT87" s="78"/>
      <c r="OPU87" s="78"/>
      <c r="OPV87" s="78"/>
      <c r="OPW87" s="78"/>
      <c r="OPX87" s="78"/>
      <c r="OPY87" s="78"/>
      <c r="OPZ87" s="78"/>
      <c r="OQA87" s="78"/>
      <c r="OQB87" s="78"/>
      <c r="OQC87" s="78"/>
      <c r="OQD87" s="78"/>
      <c r="OQE87" s="78"/>
      <c r="OQF87" s="78"/>
      <c r="OQG87" s="78"/>
      <c r="OQH87" s="78"/>
      <c r="OQI87" s="78"/>
      <c r="OQJ87" s="78"/>
      <c r="OQK87" s="78"/>
      <c r="OQL87" s="78"/>
      <c r="OQM87" s="78"/>
      <c r="OQN87" s="78"/>
      <c r="OQO87" s="78"/>
      <c r="OQP87" s="78"/>
      <c r="OQQ87" s="78"/>
      <c r="OQR87" s="78"/>
      <c r="OQS87" s="78"/>
      <c r="OQT87" s="78"/>
      <c r="OQU87" s="78"/>
      <c r="OQV87" s="78"/>
      <c r="OQW87" s="78"/>
      <c r="OQX87" s="78"/>
      <c r="OQY87" s="78"/>
      <c r="OQZ87" s="78"/>
      <c r="ORA87" s="78"/>
      <c r="ORB87" s="78"/>
      <c r="ORC87" s="78"/>
      <c r="ORD87" s="78"/>
      <c r="ORE87" s="78"/>
      <c r="ORF87" s="78"/>
      <c r="ORG87" s="78"/>
      <c r="ORH87" s="78"/>
      <c r="ORI87" s="78"/>
      <c r="ORJ87" s="78"/>
      <c r="ORK87" s="78"/>
      <c r="ORL87" s="78"/>
      <c r="ORM87" s="78"/>
      <c r="ORN87" s="78"/>
      <c r="ORO87" s="78"/>
      <c r="ORP87" s="78"/>
      <c r="ORQ87" s="78"/>
      <c r="ORR87" s="78"/>
      <c r="ORS87" s="78"/>
      <c r="ORT87" s="78"/>
      <c r="ORU87" s="78"/>
      <c r="ORV87" s="78"/>
      <c r="ORW87" s="78"/>
      <c r="ORX87" s="78"/>
      <c r="ORY87" s="78"/>
      <c r="ORZ87" s="78"/>
      <c r="OSA87" s="78"/>
      <c r="OSB87" s="78"/>
      <c r="OSC87" s="78"/>
      <c r="OSD87" s="78"/>
      <c r="OSE87" s="78"/>
      <c r="OSF87" s="78"/>
      <c r="OSG87" s="78"/>
      <c r="OSH87" s="78"/>
      <c r="OSI87" s="78"/>
      <c r="OSJ87" s="78"/>
      <c r="OSK87" s="78"/>
      <c r="OSL87" s="78"/>
      <c r="OSM87" s="78"/>
      <c r="OSN87" s="78"/>
      <c r="OSO87" s="78"/>
      <c r="OSP87" s="78"/>
      <c r="OSQ87" s="78"/>
      <c r="OSR87" s="78"/>
      <c r="OSS87" s="78"/>
      <c r="OST87" s="78"/>
      <c r="OSU87" s="78"/>
      <c r="OSV87" s="78"/>
      <c r="OSW87" s="78"/>
      <c r="OSX87" s="78"/>
      <c r="OSY87" s="78"/>
      <c r="OSZ87" s="78"/>
      <c r="OTA87" s="78"/>
      <c r="OTB87" s="78"/>
      <c r="OTC87" s="78"/>
      <c r="OTD87" s="78"/>
      <c r="OTE87" s="78"/>
      <c r="OTF87" s="78"/>
      <c r="OTG87" s="78"/>
      <c r="OTH87" s="78"/>
      <c r="OTI87" s="78"/>
      <c r="OTJ87" s="78"/>
      <c r="OTK87" s="78"/>
      <c r="OTL87" s="78"/>
      <c r="OTM87" s="78"/>
      <c r="OTN87" s="78"/>
      <c r="OTO87" s="78"/>
      <c r="OTP87" s="78"/>
      <c r="OTQ87" s="78"/>
      <c r="OTR87" s="78"/>
      <c r="OTS87" s="78"/>
      <c r="OTT87" s="78"/>
      <c r="OTU87" s="78"/>
      <c r="OTV87" s="78"/>
      <c r="OTW87" s="78"/>
      <c r="OTX87" s="78"/>
      <c r="OTY87" s="78"/>
      <c r="OTZ87" s="78"/>
      <c r="OUA87" s="78"/>
      <c r="OUB87" s="78"/>
      <c r="OUC87" s="78"/>
      <c r="OUD87" s="78"/>
      <c r="OUE87" s="78"/>
      <c r="OUF87" s="78"/>
      <c r="OUG87" s="78"/>
      <c r="OUH87" s="78"/>
      <c r="OUI87" s="78"/>
      <c r="OUJ87" s="78"/>
      <c r="OUK87" s="78"/>
      <c r="OUL87" s="78"/>
      <c r="OUM87" s="78"/>
      <c r="OUN87" s="78"/>
      <c r="OUO87" s="78"/>
      <c r="OUP87" s="78"/>
      <c r="OUQ87" s="78"/>
      <c r="OUR87" s="78"/>
      <c r="OUS87" s="78"/>
      <c r="OUT87" s="78"/>
      <c r="OUU87" s="78"/>
      <c r="OUV87" s="78"/>
      <c r="OUW87" s="78"/>
      <c r="OUX87" s="78"/>
      <c r="OUY87" s="78"/>
      <c r="OUZ87" s="78"/>
      <c r="OVA87" s="78"/>
      <c r="OVB87" s="78"/>
      <c r="OVC87" s="78"/>
      <c r="OVD87" s="78"/>
      <c r="OVE87" s="78"/>
      <c r="OVF87" s="78"/>
      <c r="OVG87" s="78"/>
      <c r="OVH87" s="78"/>
      <c r="OVI87" s="78"/>
      <c r="OVJ87" s="78"/>
      <c r="OVK87" s="78"/>
      <c r="OVL87" s="78"/>
      <c r="OVM87" s="78"/>
      <c r="OVN87" s="78"/>
      <c r="OVO87" s="78"/>
      <c r="OVP87" s="78"/>
      <c r="OVQ87" s="78"/>
      <c r="OVR87" s="78"/>
      <c r="OVS87" s="78"/>
      <c r="OVT87" s="78"/>
      <c r="OVU87" s="78"/>
      <c r="OVV87" s="78"/>
      <c r="OVW87" s="78"/>
      <c r="OVX87" s="78"/>
      <c r="OVY87" s="78"/>
      <c r="OVZ87" s="78"/>
      <c r="OWA87" s="78"/>
      <c r="OWB87" s="78"/>
      <c r="OWC87" s="78"/>
      <c r="OWD87" s="78"/>
      <c r="OWE87" s="78"/>
      <c r="OWF87" s="78"/>
      <c r="OWG87" s="78"/>
      <c r="OWH87" s="78"/>
      <c r="OWI87" s="78"/>
      <c r="OWJ87" s="78"/>
      <c r="OWK87" s="78"/>
      <c r="OWL87" s="78"/>
      <c r="OWM87" s="78"/>
      <c r="OWN87" s="78"/>
      <c r="OWO87" s="78"/>
      <c r="OWP87" s="78"/>
      <c r="OWQ87" s="78"/>
      <c r="OWR87" s="78"/>
      <c r="OWS87" s="78"/>
      <c r="OWT87" s="78"/>
      <c r="OWU87" s="78"/>
      <c r="OWV87" s="78"/>
      <c r="OWW87" s="78"/>
      <c r="OWX87" s="78"/>
      <c r="OWY87" s="78"/>
      <c r="OWZ87" s="78"/>
      <c r="OXA87" s="78"/>
      <c r="OXB87" s="78"/>
      <c r="OXC87" s="78"/>
      <c r="OXD87" s="78"/>
      <c r="OXE87" s="78"/>
      <c r="OXF87" s="78"/>
      <c r="OXG87" s="78"/>
      <c r="OXH87" s="78"/>
      <c r="OXI87" s="78"/>
      <c r="OXJ87" s="78"/>
      <c r="OXK87" s="78"/>
      <c r="OXL87" s="78"/>
      <c r="OXM87" s="78"/>
      <c r="OXN87" s="78"/>
      <c r="OXO87" s="78"/>
      <c r="OXP87" s="78"/>
      <c r="OXQ87" s="78"/>
      <c r="OXR87" s="78"/>
      <c r="OXS87" s="78"/>
      <c r="OXT87" s="78"/>
      <c r="OXU87" s="78"/>
      <c r="OXV87" s="78"/>
      <c r="OXW87" s="78"/>
      <c r="OXX87" s="78"/>
      <c r="OXY87" s="78"/>
      <c r="OXZ87" s="78"/>
      <c r="OYA87" s="78"/>
      <c r="OYB87" s="78"/>
      <c r="OYC87" s="78"/>
      <c r="OYD87" s="78"/>
      <c r="OYE87" s="78"/>
      <c r="OYF87" s="78"/>
      <c r="OYG87" s="78"/>
      <c r="OYH87" s="78"/>
      <c r="OYI87" s="78"/>
      <c r="OYJ87" s="78"/>
      <c r="OYK87" s="78"/>
      <c r="OYL87" s="78"/>
      <c r="OYM87" s="78"/>
      <c r="OYN87" s="78"/>
      <c r="OYO87" s="78"/>
      <c r="OYP87" s="78"/>
      <c r="OYQ87" s="78"/>
      <c r="OYR87" s="78"/>
      <c r="OYS87" s="78"/>
      <c r="OYT87" s="78"/>
      <c r="OYU87" s="78"/>
      <c r="OYV87" s="78"/>
      <c r="OYW87" s="78"/>
      <c r="OYX87" s="78"/>
      <c r="OYY87" s="78"/>
      <c r="OYZ87" s="78"/>
      <c r="OZA87" s="78"/>
      <c r="OZB87" s="78"/>
      <c r="OZC87" s="78"/>
      <c r="OZD87" s="78"/>
      <c r="OZE87" s="78"/>
      <c r="OZF87" s="78"/>
      <c r="OZG87" s="78"/>
      <c r="OZH87" s="78"/>
      <c r="OZI87" s="78"/>
      <c r="OZJ87" s="78"/>
      <c r="OZK87" s="78"/>
      <c r="OZL87" s="78"/>
      <c r="OZM87" s="78"/>
      <c r="OZN87" s="78"/>
      <c r="OZO87" s="78"/>
      <c r="OZP87" s="78"/>
      <c r="OZQ87" s="78"/>
      <c r="OZR87" s="78"/>
      <c r="OZS87" s="78"/>
      <c r="OZT87" s="78"/>
      <c r="OZU87" s="78"/>
      <c r="OZV87" s="78"/>
      <c r="OZW87" s="78"/>
      <c r="OZX87" s="78"/>
      <c r="OZY87" s="78"/>
      <c r="OZZ87" s="78"/>
      <c r="PAA87" s="78"/>
      <c r="PAB87" s="78"/>
      <c r="PAC87" s="78"/>
      <c r="PAD87" s="78"/>
      <c r="PAE87" s="78"/>
      <c r="PAF87" s="78"/>
      <c r="PAG87" s="78"/>
      <c r="PAH87" s="78"/>
      <c r="PAI87" s="78"/>
      <c r="PAJ87" s="78"/>
      <c r="PAK87" s="78"/>
      <c r="PAL87" s="78"/>
      <c r="PAM87" s="78"/>
      <c r="PAN87" s="78"/>
      <c r="PAO87" s="78"/>
      <c r="PAP87" s="78"/>
      <c r="PAQ87" s="78"/>
      <c r="PAR87" s="78"/>
      <c r="PAS87" s="78"/>
      <c r="PAT87" s="78"/>
      <c r="PAU87" s="78"/>
      <c r="PAV87" s="78"/>
      <c r="PAW87" s="78"/>
      <c r="PAX87" s="78"/>
      <c r="PAY87" s="78"/>
      <c r="PAZ87" s="78"/>
      <c r="PBA87" s="78"/>
      <c r="PBB87" s="78"/>
      <c r="PBC87" s="78"/>
      <c r="PBD87" s="78"/>
      <c r="PBE87" s="78"/>
      <c r="PBF87" s="78"/>
      <c r="PBG87" s="78"/>
      <c r="PBH87" s="78"/>
      <c r="PBI87" s="78"/>
      <c r="PBJ87" s="78"/>
      <c r="PBK87" s="78"/>
      <c r="PBL87" s="78"/>
      <c r="PBM87" s="78"/>
      <c r="PBN87" s="78"/>
      <c r="PBO87" s="78"/>
      <c r="PBP87" s="78"/>
      <c r="PBQ87" s="78"/>
      <c r="PBR87" s="78"/>
      <c r="PBS87" s="78"/>
      <c r="PBT87" s="78"/>
      <c r="PBU87" s="78"/>
      <c r="PBV87" s="78"/>
      <c r="PBW87" s="78"/>
      <c r="PBX87" s="78"/>
      <c r="PBY87" s="78"/>
      <c r="PBZ87" s="78"/>
      <c r="PCA87" s="78"/>
      <c r="PCB87" s="78"/>
      <c r="PCC87" s="78"/>
      <c r="PCD87" s="78"/>
      <c r="PCE87" s="78"/>
      <c r="PCF87" s="78"/>
      <c r="PCG87" s="78"/>
      <c r="PCH87" s="78"/>
      <c r="PCI87" s="78"/>
      <c r="PCJ87" s="78"/>
      <c r="PCK87" s="78"/>
      <c r="PCL87" s="78"/>
      <c r="PCM87" s="78"/>
      <c r="PCN87" s="78"/>
      <c r="PCO87" s="78"/>
      <c r="PCP87" s="78"/>
      <c r="PCQ87" s="78"/>
      <c r="PCR87" s="78"/>
      <c r="PCS87" s="78"/>
      <c r="PCT87" s="78"/>
      <c r="PCU87" s="78"/>
      <c r="PCV87" s="78"/>
      <c r="PCW87" s="78"/>
      <c r="PCX87" s="78"/>
      <c r="PCY87" s="78"/>
      <c r="PCZ87" s="78"/>
      <c r="PDA87" s="78"/>
      <c r="PDB87" s="78"/>
      <c r="PDC87" s="78"/>
      <c r="PDD87" s="78"/>
      <c r="PDE87" s="78"/>
      <c r="PDF87" s="78"/>
      <c r="PDG87" s="78"/>
      <c r="PDH87" s="78"/>
      <c r="PDI87" s="78"/>
      <c r="PDJ87" s="78"/>
      <c r="PDK87" s="78"/>
      <c r="PDL87" s="78"/>
      <c r="PDM87" s="78"/>
      <c r="PDN87" s="78"/>
      <c r="PDO87" s="78"/>
      <c r="PDP87" s="78"/>
      <c r="PDQ87" s="78"/>
      <c r="PDR87" s="78"/>
      <c r="PDS87" s="78"/>
      <c r="PDT87" s="78"/>
      <c r="PDU87" s="78"/>
      <c r="PDV87" s="78"/>
      <c r="PDW87" s="78"/>
      <c r="PDX87" s="78"/>
      <c r="PDY87" s="78"/>
      <c r="PDZ87" s="78"/>
      <c r="PEA87" s="78"/>
      <c r="PEB87" s="78"/>
      <c r="PEC87" s="78"/>
      <c r="PED87" s="78"/>
      <c r="PEE87" s="78"/>
      <c r="PEF87" s="78"/>
      <c r="PEG87" s="78"/>
      <c r="PEH87" s="78"/>
      <c r="PEI87" s="78"/>
      <c r="PEJ87" s="78"/>
      <c r="PEK87" s="78"/>
      <c r="PEL87" s="78"/>
      <c r="PEM87" s="78"/>
      <c r="PEN87" s="78"/>
      <c r="PEO87" s="78"/>
      <c r="PEP87" s="78"/>
      <c r="PEQ87" s="78"/>
      <c r="PER87" s="78"/>
      <c r="PES87" s="78"/>
      <c r="PET87" s="78"/>
      <c r="PEU87" s="78"/>
      <c r="PEV87" s="78"/>
      <c r="PEW87" s="78"/>
      <c r="PEX87" s="78"/>
      <c r="PEY87" s="78"/>
      <c r="PEZ87" s="78"/>
      <c r="PFA87" s="78"/>
      <c r="PFB87" s="78"/>
      <c r="PFC87" s="78"/>
      <c r="PFD87" s="78"/>
      <c r="PFE87" s="78"/>
      <c r="PFF87" s="78"/>
      <c r="PFG87" s="78"/>
      <c r="PFH87" s="78"/>
      <c r="PFI87" s="78"/>
      <c r="PFJ87" s="78"/>
      <c r="PFK87" s="78"/>
      <c r="PFL87" s="78"/>
      <c r="PFM87" s="78"/>
      <c r="PFN87" s="78"/>
      <c r="PFO87" s="78"/>
      <c r="PFP87" s="78"/>
      <c r="PFQ87" s="78"/>
      <c r="PFR87" s="78"/>
      <c r="PFS87" s="78"/>
      <c r="PFT87" s="78"/>
      <c r="PFU87" s="78"/>
      <c r="PFV87" s="78"/>
      <c r="PFW87" s="78"/>
      <c r="PFX87" s="78"/>
      <c r="PFY87" s="78"/>
      <c r="PFZ87" s="78"/>
      <c r="PGA87" s="78"/>
      <c r="PGB87" s="78"/>
      <c r="PGC87" s="78"/>
      <c r="PGD87" s="78"/>
      <c r="PGE87" s="78"/>
      <c r="PGF87" s="78"/>
      <c r="PGG87" s="78"/>
      <c r="PGH87" s="78"/>
      <c r="PGI87" s="78"/>
      <c r="PGJ87" s="78"/>
      <c r="PGK87" s="78"/>
      <c r="PGL87" s="78"/>
      <c r="PGM87" s="78"/>
      <c r="PGN87" s="78"/>
      <c r="PGO87" s="78"/>
      <c r="PGP87" s="78"/>
      <c r="PGQ87" s="78"/>
      <c r="PGR87" s="78"/>
      <c r="PGS87" s="78"/>
      <c r="PGT87" s="78"/>
      <c r="PGU87" s="78"/>
      <c r="PGV87" s="78"/>
      <c r="PGW87" s="78"/>
      <c r="PGX87" s="78"/>
      <c r="PGY87" s="78"/>
      <c r="PGZ87" s="78"/>
      <c r="PHA87" s="78"/>
      <c r="PHB87" s="78"/>
      <c r="PHC87" s="78"/>
      <c r="PHD87" s="78"/>
      <c r="PHE87" s="78"/>
      <c r="PHF87" s="78"/>
      <c r="PHG87" s="78"/>
      <c r="PHH87" s="78"/>
      <c r="PHI87" s="78"/>
      <c r="PHJ87" s="78"/>
      <c r="PHK87" s="78"/>
      <c r="PHL87" s="78"/>
      <c r="PHM87" s="78"/>
      <c r="PHN87" s="78"/>
      <c r="PHO87" s="78"/>
      <c r="PHP87" s="78"/>
      <c r="PHQ87" s="78"/>
      <c r="PHR87" s="78"/>
      <c r="PHS87" s="78"/>
      <c r="PHT87" s="78"/>
      <c r="PHU87" s="78"/>
      <c r="PHV87" s="78"/>
      <c r="PHW87" s="78"/>
      <c r="PHX87" s="78"/>
      <c r="PHY87" s="78"/>
      <c r="PHZ87" s="78"/>
      <c r="PIA87" s="78"/>
      <c r="PIB87" s="78"/>
      <c r="PIC87" s="78"/>
      <c r="PID87" s="78"/>
      <c r="PIE87" s="78"/>
      <c r="PIF87" s="78"/>
      <c r="PIG87" s="78"/>
      <c r="PIH87" s="78"/>
      <c r="PII87" s="78"/>
      <c r="PIJ87" s="78"/>
      <c r="PIK87" s="78"/>
      <c r="PIL87" s="78"/>
      <c r="PIM87" s="78"/>
      <c r="PIN87" s="78"/>
      <c r="PIO87" s="78"/>
      <c r="PIP87" s="78"/>
      <c r="PIQ87" s="78"/>
      <c r="PIR87" s="78"/>
      <c r="PIS87" s="78"/>
      <c r="PIT87" s="78"/>
      <c r="PIU87" s="78"/>
      <c r="PIV87" s="78"/>
      <c r="PIW87" s="78"/>
      <c r="PIX87" s="78"/>
      <c r="PIY87" s="78"/>
      <c r="PIZ87" s="78"/>
      <c r="PJA87" s="78"/>
      <c r="PJB87" s="78"/>
      <c r="PJC87" s="78"/>
      <c r="PJD87" s="78"/>
      <c r="PJE87" s="78"/>
      <c r="PJF87" s="78"/>
      <c r="PJG87" s="78"/>
      <c r="PJH87" s="78"/>
      <c r="PJI87" s="78"/>
      <c r="PJJ87" s="78"/>
      <c r="PJK87" s="78"/>
      <c r="PJL87" s="78"/>
      <c r="PJM87" s="78"/>
      <c r="PJN87" s="78"/>
      <c r="PJO87" s="78"/>
      <c r="PJP87" s="78"/>
      <c r="PJQ87" s="78"/>
      <c r="PJR87" s="78"/>
      <c r="PJS87" s="78"/>
      <c r="PJT87" s="78"/>
      <c r="PJU87" s="78"/>
      <c r="PJV87" s="78"/>
      <c r="PJW87" s="78"/>
      <c r="PJX87" s="78"/>
      <c r="PJY87" s="78"/>
      <c r="PJZ87" s="78"/>
      <c r="PKA87" s="78"/>
      <c r="PKB87" s="78"/>
      <c r="PKC87" s="78"/>
      <c r="PKD87" s="78"/>
      <c r="PKE87" s="78"/>
      <c r="PKF87" s="78"/>
      <c r="PKG87" s="78"/>
      <c r="PKH87" s="78"/>
      <c r="PKI87" s="78"/>
      <c r="PKJ87" s="78"/>
      <c r="PKK87" s="78"/>
      <c r="PKL87" s="78"/>
      <c r="PKM87" s="78"/>
      <c r="PKN87" s="78"/>
      <c r="PKO87" s="78"/>
      <c r="PKP87" s="78"/>
      <c r="PKQ87" s="78"/>
      <c r="PKR87" s="78"/>
      <c r="PKS87" s="78"/>
      <c r="PKT87" s="78"/>
      <c r="PKU87" s="78"/>
      <c r="PKV87" s="78"/>
      <c r="PKW87" s="78"/>
      <c r="PKX87" s="78"/>
      <c r="PKY87" s="78"/>
      <c r="PKZ87" s="78"/>
      <c r="PLA87" s="78"/>
      <c r="PLB87" s="78"/>
      <c r="PLC87" s="78"/>
      <c r="PLD87" s="78"/>
      <c r="PLE87" s="78"/>
      <c r="PLF87" s="78"/>
      <c r="PLG87" s="78"/>
      <c r="PLH87" s="78"/>
      <c r="PLI87" s="78"/>
      <c r="PLJ87" s="78"/>
      <c r="PLK87" s="78"/>
      <c r="PLL87" s="78"/>
      <c r="PLM87" s="78"/>
      <c r="PLN87" s="78"/>
      <c r="PLO87" s="78"/>
      <c r="PLP87" s="78"/>
      <c r="PLQ87" s="78"/>
      <c r="PLR87" s="78"/>
      <c r="PLS87" s="78"/>
      <c r="PLT87" s="78"/>
      <c r="PLU87" s="78"/>
      <c r="PLV87" s="78"/>
      <c r="PLW87" s="78"/>
      <c r="PLX87" s="78"/>
      <c r="PLY87" s="78"/>
      <c r="PLZ87" s="78"/>
      <c r="PMA87" s="78"/>
      <c r="PMB87" s="78"/>
      <c r="PMC87" s="78"/>
      <c r="PMD87" s="78"/>
      <c r="PME87" s="78"/>
      <c r="PMF87" s="78"/>
      <c r="PMG87" s="78"/>
      <c r="PMH87" s="78"/>
      <c r="PMI87" s="78"/>
      <c r="PMJ87" s="78"/>
      <c r="PMK87" s="78"/>
      <c r="PML87" s="78"/>
      <c r="PMM87" s="78"/>
      <c r="PMN87" s="78"/>
      <c r="PMO87" s="78"/>
      <c r="PMP87" s="78"/>
      <c r="PMQ87" s="78"/>
      <c r="PMR87" s="78"/>
      <c r="PMS87" s="78"/>
      <c r="PMT87" s="78"/>
      <c r="PMU87" s="78"/>
      <c r="PMV87" s="78"/>
      <c r="PMW87" s="78"/>
      <c r="PMX87" s="78"/>
      <c r="PMY87" s="78"/>
      <c r="PMZ87" s="78"/>
      <c r="PNA87" s="78"/>
      <c r="PNB87" s="78"/>
      <c r="PNC87" s="78"/>
      <c r="PND87" s="78"/>
      <c r="PNE87" s="78"/>
      <c r="PNF87" s="78"/>
      <c r="PNG87" s="78"/>
      <c r="PNH87" s="78"/>
      <c r="PNI87" s="78"/>
      <c r="PNJ87" s="78"/>
      <c r="PNK87" s="78"/>
      <c r="PNL87" s="78"/>
      <c r="PNM87" s="78"/>
      <c r="PNN87" s="78"/>
      <c r="PNO87" s="78"/>
      <c r="PNP87" s="78"/>
      <c r="PNQ87" s="78"/>
      <c r="PNR87" s="78"/>
      <c r="PNS87" s="78"/>
      <c r="PNT87" s="78"/>
      <c r="PNU87" s="78"/>
      <c r="PNV87" s="78"/>
      <c r="PNW87" s="78"/>
      <c r="PNX87" s="78"/>
      <c r="PNY87" s="78"/>
      <c r="PNZ87" s="78"/>
      <c r="POA87" s="78"/>
      <c r="POB87" s="78"/>
      <c r="POC87" s="78"/>
      <c r="POD87" s="78"/>
      <c r="POE87" s="78"/>
      <c r="POF87" s="78"/>
      <c r="POG87" s="78"/>
      <c r="POH87" s="78"/>
      <c r="POI87" s="78"/>
      <c r="POJ87" s="78"/>
      <c r="POK87" s="78"/>
      <c r="POL87" s="78"/>
      <c r="POM87" s="78"/>
      <c r="PON87" s="78"/>
      <c r="POO87" s="78"/>
      <c r="POP87" s="78"/>
      <c r="POQ87" s="78"/>
      <c r="POR87" s="78"/>
      <c r="POS87" s="78"/>
      <c r="POT87" s="78"/>
      <c r="POU87" s="78"/>
      <c r="POV87" s="78"/>
      <c r="POW87" s="78"/>
      <c r="POX87" s="78"/>
      <c r="POY87" s="78"/>
      <c r="POZ87" s="78"/>
      <c r="PPA87" s="78"/>
      <c r="PPB87" s="78"/>
      <c r="PPC87" s="78"/>
      <c r="PPD87" s="78"/>
      <c r="PPE87" s="78"/>
      <c r="PPF87" s="78"/>
      <c r="PPG87" s="78"/>
      <c r="PPH87" s="78"/>
      <c r="PPI87" s="78"/>
      <c r="PPJ87" s="78"/>
      <c r="PPK87" s="78"/>
      <c r="PPL87" s="78"/>
      <c r="PPM87" s="78"/>
      <c r="PPN87" s="78"/>
      <c r="PPO87" s="78"/>
      <c r="PPP87" s="78"/>
      <c r="PPQ87" s="78"/>
      <c r="PPR87" s="78"/>
      <c r="PPS87" s="78"/>
      <c r="PPT87" s="78"/>
      <c r="PPU87" s="78"/>
      <c r="PPV87" s="78"/>
      <c r="PPW87" s="78"/>
      <c r="PPX87" s="78"/>
      <c r="PPY87" s="78"/>
      <c r="PPZ87" s="78"/>
      <c r="PQA87" s="78"/>
      <c r="PQB87" s="78"/>
      <c r="PQC87" s="78"/>
      <c r="PQD87" s="78"/>
      <c r="PQE87" s="78"/>
      <c r="PQF87" s="78"/>
      <c r="PQG87" s="78"/>
      <c r="PQH87" s="78"/>
      <c r="PQI87" s="78"/>
      <c r="PQJ87" s="78"/>
      <c r="PQK87" s="78"/>
      <c r="PQL87" s="78"/>
      <c r="PQM87" s="78"/>
      <c r="PQN87" s="78"/>
      <c r="PQO87" s="78"/>
      <c r="PQP87" s="78"/>
      <c r="PQQ87" s="78"/>
      <c r="PQR87" s="78"/>
      <c r="PQS87" s="78"/>
      <c r="PQT87" s="78"/>
      <c r="PQU87" s="78"/>
      <c r="PQV87" s="78"/>
      <c r="PQW87" s="78"/>
      <c r="PQX87" s="78"/>
      <c r="PQY87" s="78"/>
      <c r="PQZ87" s="78"/>
      <c r="PRA87" s="78"/>
      <c r="PRB87" s="78"/>
      <c r="PRC87" s="78"/>
      <c r="PRD87" s="78"/>
      <c r="PRE87" s="78"/>
      <c r="PRF87" s="78"/>
      <c r="PRG87" s="78"/>
      <c r="PRH87" s="78"/>
      <c r="PRI87" s="78"/>
      <c r="PRJ87" s="78"/>
      <c r="PRK87" s="78"/>
      <c r="PRL87" s="78"/>
      <c r="PRM87" s="78"/>
      <c r="PRN87" s="78"/>
      <c r="PRO87" s="78"/>
      <c r="PRP87" s="78"/>
      <c r="PRQ87" s="78"/>
      <c r="PRR87" s="78"/>
      <c r="PRS87" s="78"/>
      <c r="PRT87" s="78"/>
      <c r="PRU87" s="78"/>
      <c r="PRV87" s="78"/>
      <c r="PRW87" s="78"/>
      <c r="PRX87" s="78"/>
      <c r="PRY87" s="78"/>
      <c r="PRZ87" s="78"/>
      <c r="PSA87" s="78"/>
      <c r="PSB87" s="78"/>
      <c r="PSC87" s="78"/>
      <c r="PSD87" s="78"/>
      <c r="PSE87" s="78"/>
      <c r="PSF87" s="78"/>
      <c r="PSG87" s="78"/>
      <c r="PSH87" s="78"/>
      <c r="PSI87" s="78"/>
      <c r="PSJ87" s="78"/>
      <c r="PSK87" s="78"/>
      <c r="PSL87" s="78"/>
      <c r="PSM87" s="78"/>
      <c r="PSN87" s="78"/>
      <c r="PSO87" s="78"/>
      <c r="PSP87" s="78"/>
      <c r="PSQ87" s="78"/>
      <c r="PSR87" s="78"/>
      <c r="PSS87" s="78"/>
      <c r="PST87" s="78"/>
      <c r="PSU87" s="78"/>
      <c r="PSV87" s="78"/>
      <c r="PSW87" s="78"/>
      <c r="PSX87" s="78"/>
      <c r="PSY87" s="78"/>
      <c r="PSZ87" s="78"/>
      <c r="PTA87" s="78"/>
      <c r="PTB87" s="78"/>
      <c r="PTC87" s="78"/>
      <c r="PTD87" s="78"/>
      <c r="PTE87" s="78"/>
      <c r="PTF87" s="78"/>
      <c r="PTG87" s="78"/>
      <c r="PTH87" s="78"/>
      <c r="PTI87" s="78"/>
      <c r="PTJ87" s="78"/>
      <c r="PTK87" s="78"/>
      <c r="PTL87" s="78"/>
      <c r="PTM87" s="78"/>
      <c r="PTN87" s="78"/>
      <c r="PTO87" s="78"/>
      <c r="PTP87" s="78"/>
      <c r="PTQ87" s="78"/>
      <c r="PTR87" s="78"/>
      <c r="PTS87" s="78"/>
      <c r="PTT87" s="78"/>
      <c r="PTU87" s="78"/>
      <c r="PTV87" s="78"/>
      <c r="PTW87" s="78"/>
      <c r="PTX87" s="78"/>
      <c r="PTY87" s="78"/>
      <c r="PTZ87" s="78"/>
      <c r="PUA87" s="78"/>
      <c r="PUB87" s="78"/>
      <c r="PUC87" s="78"/>
      <c r="PUD87" s="78"/>
      <c r="PUE87" s="78"/>
      <c r="PUF87" s="78"/>
      <c r="PUG87" s="78"/>
      <c r="PUH87" s="78"/>
      <c r="PUI87" s="78"/>
      <c r="PUJ87" s="78"/>
      <c r="PUK87" s="78"/>
      <c r="PUL87" s="78"/>
      <c r="PUM87" s="78"/>
      <c r="PUN87" s="78"/>
      <c r="PUO87" s="78"/>
      <c r="PUP87" s="78"/>
      <c r="PUQ87" s="78"/>
      <c r="PUR87" s="78"/>
      <c r="PUS87" s="78"/>
      <c r="PUT87" s="78"/>
      <c r="PUU87" s="78"/>
      <c r="PUV87" s="78"/>
      <c r="PUW87" s="78"/>
      <c r="PUX87" s="78"/>
      <c r="PUY87" s="78"/>
      <c r="PUZ87" s="78"/>
      <c r="PVA87" s="78"/>
      <c r="PVB87" s="78"/>
      <c r="PVC87" s="78"/>
      <c r="PVD87" s="78"/>
      <c r="PVE87" s="78"/>
      <c r="PVF87" s="78"/>
      <c r="PVG87" s="78"/>
      <c r="PVH87" s="78"/>
      <c r="PVI87" s="78"/>
      <c r="PVJ87" s="78"/>
      <c r="PVK87" s="78"/>
      <c r="PVL87" s="78"/>
      <c r="PVM87" s="78"/>
      <c r="PVN87" s="78"/>
      <c r="PVO87" s="78"/>
      <c r="PVP87" s="78"/>
      <c r="PVQ87" s="78"/>
      <c r="PVR87" s="78"/>
      <c r="PVS87" s="78"/>
      <c r="PVT87" s="78"/>
      <c r="PVU87" s="78"/>
      <c r="PVV87" s="78"/>
      <c r="PVW87" s="78"/>
      <c r="PVX87" s="78"/>
      <c r="PVY87" s="78"/>
      <c r="PVZ87" s="78"/>
      <c r="PWA87" s="78"/>
      <c r="PWB87" s="78"/>
      <c r="PWC87" s="78"/>
      <c r="PWD87" s="78"/>
      <c r="PWE87" s="78"/>
      <c r="PWF87" s="78"/>
      <c r="PWG87" s="78"/>
      <c r="PWH87" s="78"/>
      <c r="PWI87" s="78"/>
      <c r="PWJ87" s="78"/>
      <c r="PWK87" s="78"/>
      <c r="PWL87" s="78"/>
      <c r="PWM87" s="78"/>
      <c r="PWN87" s="78"/>
      <c r="PWO87" s="78"/>
      <c r="PWP87" s="78"/>
      <c r="PWQ87" s="78"/>
      <c r="PWR87" s="78"/>
      <c r="PWS87" s="78"/>
      <c r="PWT87" s="78"/>
      <c r="PWU87" s="78"/>
      <c r="PWV87" s="78"/>
      <c r="PWW87" s="78"/>
      <c r="PWX87" s="78"/>
      <c r="PWY87" s="78"/>
      <c r="PWZ87" s="78"/>
      <c r="PXA87" s="78"/>
      <c r="PXB87" s="78"/>
      <c r="PXC87" s="78"/>
      <c r="PXD87" s="78"/>
      <c r="PXE87" s="78"/>
      <c r="PXF87" s="78"/>
      <c r="PXG87" s="78"/>
      <c r="PXH87" s="78"/>
      <c r="PXI87" s="78"/>
      <c r="PXJ87" s="78"/>
      <c r="PXK87" s="78"/>
      <c r="PXL87" s="78"/>
      <c r="PXM87" s="78"/>
      <c r="PXN87" s="78"/>
      <c r="PXO87" s="78"/>
      <c r="PXP87" s="78"/>
      <c r="PXQ87" s="78"/>
      <c r="PXR87" s="78"/>
      <c r="PXS87" s="78"/>
      <c r="PXT87" s="78"/>
      <c r="PXU87" s="78"/>
      <c r="PXV87" s="78"/>
      <c r="PXW87" s="78"/>
      <c r="PXX87" s="78"/>
      <c r="PXY87" s="78"/>
      <c r="PXZ87" s="78"/>
      <c r="PYA87" s="78"/>
      <c r="PYB87" s="78"/>
      <c r="PYC87" s="78"/>
      <c r="PYD87" s="78"/>
      <c r="PYE87" s="78"/>
      <c r="PYF87" s="78"/>
      <c r="PYG87" s="78"/>
      <c r="PYH87" s="78"/>
      <c r="PYI87" s="78"/>
      <c r="PYJ87" s="78"/>
      <c r="PYK87" s="78"/>
      <c r="PYL87" s="78"/>
      <c r="PYM87" s="78"/>
      <c r="PYN87" s="78"/>
      <c r="PYO87" s="78"/>
      <c r="PYP87" s="78"/>
      <c r="PYQ87" s="78"/>
      <c r="PYR87" s="78"/>
      <c r="PYS87" s="78"/>
      <c r="PYT87" s="78"/>
      <c r="PYU87" s="78"/>
      <c r="PYV87" s="78"/>
      <c r="PYW87" s="78"/>
      <c r="PYX87" s="78"/>
      <c r="PYY87" s="78"/>
      <c r="PYZ87" s="78"/>
      <c r="PZA87" s="78"/>
      <c r="PZB87" s="78"/>
      <c r="PZC87" s="78"/>
      <c r="PZD87" s="78"/>
      <c r="PZE87" s="78"/>
      <c r="PZF87" s="78"/>
      <c r="PZG87" s="78"/>
      <c r="PZH87" s="78"/>
      <c r="PZI87" s="78"/>
      <c r="PZJ87" s="78"/>
      <c r="PZK87" s="78"/>
      <c r="PZL87" s="78"/>
      <c r="PZM87" s="78"/>
      <c r="PZN87" s="78"/>
      <c r="PZO87" s="78"/>
      <c r="PZP87" s="78"/>
      <c r="PZQ87" s="78"/>
      <c r="PZR87" s="78"/>
      <c r="PZS87" s="78"/>
      <c r="PZT87" s="78"/>
      <c r="PZU87" s="78"/>
      <c r="PZV87" s="78"/>
      <c r="PZW87" s="78"/>
      <c r="PZX87" s="78"/>
      <c r="PZY87" s="78"/>
      <c r="PZZ87" s="78"/>
      <c r="QAA87" s="78"/>
      <c r="QAB87" s="78"/>
      <c r="QAC87" s="78"/>
      <c r="QAD87" s="78"/>
      <c r="QAE87" s="78"/>
      <c r="QAF87" s="78"/>
      <c r="QAG87" s="78"/>
      <c r="QAH87" s="78"/>
      <c r="QAI87" s="78"/>
      <c r="QAJ87" s="78"/>
      <c r="QAK87" s="78"/>
      <c r="QAL87" s="78"/>
      <c r="QAM87" s="78"/>
      <c r="QAN87" s="78"/>
      <c r="QAO87" s="78"/>
      <c r="QAP87" s="78"/>
      <c r="QAQ87" s="78"/>
      <c r="QAR87" s="78"/>
      <c r="QAS87" s="78"/>
      <c r="QAT87" s="78"/>
      <c r="QAU87" s="78"/>
      <c r="QAV87" s="78"/>
      <c r="QAW87" s="78"/>
      <c r="QAX87" s="78"/>
      <c r="QAY87" s="78"/>
      <c r="QAZ87" s="78"/>
      <c r="QBA87" s="78"/>
      <c r="QBB87" s="78"/>
      <c r="QBC87" s="78"/>
      <c r="QBD87" s="78"/>
      <c r="QBE87" s="78"/>
      <c r="QBF87" s="78"/>
      <c r="QBG87" s="78"/>
      <c r="QBH87" s="78"/>
      <c r="QBI87" s="78"/>
      <c r="QBJ87" s="78"/>
      <c r="QBK87" s="78"/>
      <c r="QBL87" s="78"/>
      <c r="QBM87" s="78"/>
      <c r="QBN87" s="78"/>
      <c r="QBO87" s="78"/>
      <c r="QBP87" s="78"/>
      <c r="QBQ87" s="78"/>
      <c r="QBR87" s="78"/>
      <c r="QBS87" s="78"/>
      <c r="QBT87" s="78"/>
      <c r="QBU87" s="78"/>
      <c r="QBV87" s="78"/>
      <c r="QBW87" s="78"/>
      <c r="QBX87" s="78"/>
      <c r="QBY87" s="78"/>
      <c r="QBZ87" s="78"/>
      <c r="QCA87" s="78"/>
      <c r="QCB87" s="78"/>
      <c r="QCC87" s="78"/>
      <c r="QCD87" s="78"/>
      <c r="QCE87" s="78"/>
      <c r="QCF87" s="78"/>
      <c r="QCG87" s="78"/>
      <c r="QCH87" s="78"/>
      <c r="QCI87" s="78"/>
      <c r="QCJ87" s="78"/>
      <c r="QCK87" s="78"/>
      <c r="QCL87" s="78"/>
      <c r="QCM87" s="78"/>
      <c r="QCN87" s="78"/>
      <c r="QCO87" s="78"/>
      <c r="QCP87" s="78"/>
      <c r="QCQ87" s="78"/>
      <c r="QCR87" s="78"/>
      <c r="QCS87" s="78"/>
      <c r="QCT87" s="78"/>
      <c r="QCU87" s="78"/>
      <c r="QCV87" s="78"/>
      <c r="QCW87" s="78"/>
      <c r="QCX87" s="78"/>
      <c r="QCY87" s="78"/>
      <c r="QCZ87" s="78"/>
      <c r="QDA87" s="78"/>
      <c r="QDB87" s="78"/>
      <c r="QDC87" s="78"/>
      <c r="QDD87" s="78"/>
      <c r="QDE87" s="78"/>
      <c r="QDF87" s="78"/>
      <c r="QDG87" s="78"/>
      <c r="QDH87" s="78"/>
      <c r="QDI87" s="78"/>
      <c r="QDJ87" s="78"/>
      <c r="QDK87" s="78"/>
      <c r="QDL87" s="78"/>
      <c r="QDM87" s="78"/>
      <c r="QDN87" s="78"/>
      <c r="QDO87" s="78"/>
      <c r="QDP87" s="78"/>
      <c r="QDQ87" s="78"/>
      <c r="QDR87" s="78"/>
      <c r="QDS87" s="78"/>
      <c r="QDT87" s="78"/>
      <c r="QDU87" s="78"/>
      <c r="QDV87" s="78"/>
      <c r="QDW87" s="78"/>
      <c r="QDX87" s="78"/>
      <c r="QDY87" s="78"/>
      <c r="QDZ87" s="78"/>
      <c r="QEA87" s="78"/>
      <c r="QEB87" s="78"/>
      <c r="QEC87" s="78"/>
      <c r="QED87" s="78"/>
      <c r="QEE87" s="78"/>
      <c r="QEF87" s="78"/>
      <c r="QEG87" s="78"/>
      <c r="QEH87" s="78"/>
      <c r="QEI87" s="78"/>
      <c r="QEJ87" s="78"/>
      <c r="QEK87" s="78"/>
      <c r="QEL87" s="78"/>
      <c r="QEM87" s="78"/>
      <c r="QEN87" s="78"/>
      <c r="QEO87" s="78"/>
      <c r="QEP87" s="78"/>
      <c r="QEQ87" s="78"/>
      <c r="QER87" s="78"/>
      <c r="QES87" s="78"/>
      <c r="QET87" s="78"/>
      <c r="QEU87" s="78"/>
      <c r="QEV87" s="78"/>
      <c r="QEW87" s="78"/>
      <c r="QEX87" s="78"/>
      <c r="QEY87" s="78"/>
      <c r="QEZ87" s="78"/>
      <c r="QFA87" s="78"/>
      <c r="QFB87" s="78"/>
      <c r="QFC87" s="78"/>
      <c r="QFD87" s="78"/>
      <c r="QFE87" s="78"/>
      <c r="QFF87" s="78"/>
      <c r="QFG87" s="78"/>
      <c r="QFH87" s="78"/>
      <c r="QFI87" s="78"/>
      <c r="QFJ87" s="78"/>
      <c r="QFK87" s="78"/>
      <c r="QFL87" s="78"/>
      <c r="QFM87" s="78"/>
      <c r="QFN87" s="78"/>
      <c r="QFO87" s="78"/>
      <c r="QFP87" s="78"/>
      <c r="QFQ87" s="78"/>
      <c r="QFR87" s="78"/>
      <c r="QFS87" s="78"/>
      <c r="QFT87" s="78"/>
      <c r="QFU87" s="78"/>
      <c r="QFV87" s="78"/>
      <c r="QFW87" s="78"/>
      <c r="QFX87" s="78"/>
      <c r="QFY87" s="78"/>
      <c r="QFZ87" s="78"/>
      <c r="QGA87" s="78"/>
      <c r="QGB87" s="78"/>
      <c r="QGC87" s="78"/>
      <c r="QGD87" s="78"/>
      <c r="QGE87" s="78"/>
      <c r="QGF87" s="78"/>
      <c r="QGG87" s="78"/>
      <c r="QGH87" s="78"/>
      <c r="QGI87" s="78"/>
      <c r="QGJ87" s="78"/>
      <c r="QGK87" s="78"/>
      <c r="QGL87" s="78"/>
      <c r="QGM87" s="78"/>
      <c r="QGN87" s="78"/>
      <c r="QGO87" s="78"/>
      <c r="QGP87" s="78"/>
      <c r="QGQ87" s="78"/>
      <c r="QGR87" s="78"/>
      <c r="QGS87" s="78"/>
      <c r="QGT87" s="78"/>
      <c r="QGU87" s="78"/>
      <c r="QGV87" s="78"/>
      <c r="QGW87" s="78"/>
      <c r="QGX87" s="78"/>
      <c r="QGY87" s="78"/>
      <c r="QGZ87" s="78"/>
      <c r="QHA87" s="78"/>
      <c r="QHB87" s="78"/>
      <c r="QHC87" s="78"/>
      <c r="QHD87" s="78"/>
      <c r="QHE87" s="78"/>
      <c r="QHF87" s="78"/>
      <c r="QHG87" s="78"/>
      <c r="QHH87" s="78"/>
      <c r="QHI87" s="78"/>
      <c r="QHJ87" s="78"/>
      <c r="QHK87" s="78"/>
      <c r="QHL87" s="78"/>
      <c r="QHM87" s="78"/>
      <c r="QHN87" s="78"/>
      <c r="QHO87" s="78"/>
      <c r="QHP87" s="78"/>
      <c r="QHQ87" s="78"/>
      <c r="QHR87" s="78"/>
      <c r="QHS87" s="78"/>
      <c r="QHT87" s="78"/>
      <c r="QHU87" s="78"/>
      <c r="QHV87" s="78"/>
      <c r="QHW87" s="78"/>
      <c r="QHX87" s="78"/>
      <c r="QHY87" s="78"/>
      <c r="QHZ87" s="78"/>
      <c r="QIA87" s="78"/>
      <c r="QIB87" s="78"/>
      <c r="QIC87" s="78"/>
      <c r="QID87" s="78"/>
      <c r="QIE87" s="78"/>
      <c r="QIF87" s="78"/>
      <c r="QIG87" s="78"/>
      <c r="QIH87" s="78"/>
      <c r="QII87" s="78"/>
      <c r="QIJ87" s="78"/>
      <c r="QIK87" s="78"/>
      <c r="QIL87" s="78"/>
      <c r="QIM87" s="78"/>
      <c r="QIN87" s="78"/>
      <c r="QIO87" s="78"/>
      <c r="QIP87" s="78"/>
      <c r="QIQ87" s="78"/>
      <c r="QIR87" s="78"/>
      <c r="QIS87" s="78"/>
      <c r="QIT87" s="78"/>
      <c r="QIU87" s="78"/>
      <c r="QIV87" s="78"/>
      <c r="QIW87" s="78"/>
      <c r="QIX87" s="78"/>
      <c r="QIY87" s="78"/>
      <c r="QIZ87" s="78"/>
      <c r="QJA87" s="78"/>
      <c r="QJB87" s="78"/>
      <c r="QJC87" s="78"/>
      <c r="QJD87" s="78"/>
      <c r="QJE87" s="78"/>
      <c r="QJF87" s="78"/>
      <c r="QJG87" s="78"/>
      <c r="QJH87" s="78"/>
      <c r="QJI87" s="78"/>
      <c r="QJJ87" s="78"/>
      <c r="QJK87" s="78"/>
      <c r="QJL87" s="78"/>
      <c r="QJM87" s="78"/>
      <c r="QJN87" s="78"/>
      <c r="QJO87" s="78"/>
      <c r="QJP87" s="78"/>
      <c r="QJQ87" s="78"/>
      <c r="QJR87" s="78"/>
      <c r="QJS87" s="78"/>
      <c r="QJT87" s="78"/>
      <c r="QJU87" s="78"/>
      <c r="QJV87" s="78"/>
      <c r="QJW87" s="78"/>
      <c r="QJX87" s="78"/>
      <c r="QJY87" s="78"/>
      <c r="QJZ87" s="78"/>
      <c r="QKA87" s="78"/>
      <c r="QKB87" s="78"/>
      <c r="QKC87" s="78"/>
      <c r="QKD87" s="78"/>
      <c r="QKE87" s="78"/>
      <c r="QKF87" s="78"/>
      <c r="QKG87" s="78"/>
      <c r="QKH87" s="78"/>
      <c r="QKI87" s="78"/>
      <c r="QKJ87" s="78"/>
      <c r="QKK87" s="78"/>
      <c r="QKL87" s="78"/>
      <c r="QKM87" s="78"/>
      <c r="QKN87" s="78"/>
      <c r="QKO87" s="78"/>
      <c r="QKP87" s="78"/>
      <c r="QKQ87" s="78"/>
      <c r="QKR87" s="78"/>
      <c r="QKS87" s="78"/>
      <c r="QKT87" s="78"/>
      <c r="QKU87" s="78"/>
      <c r="QKV87" s="78"/>
      <c r="QKW87" s="78"/>
      <c r="QKX87" s="78"/>
      <c r="QKY87" s="78"/>
      <c r="QKZ87" s="78"/>
      <c r="QLA87" s="78"/>
      <c r="QLB87" s="78"/>
      <c r="QLC87" s="78"/>
      <c r="QLD87" s="78"/>
      <c r="QLE87" s="78"/>
      <c r="QLF87" s="78"/>
      <c r="QLG87" s="78"/>
      <c r="QLH87" s="78"/>
      <c r="QLI87" s="78"/>
      <c r="QLJ87" s="78"/>
      <c r="QLK87" s="78"/>
      <c r="QLL87" s="78"/>
      <c r="QLM87" s="78"/>
      <c r="QLN87" s="78"/>
      <c r="QLO87" s="78"/>
      <c r="QLP87" s="78"/>
      <c r="QLQ87" s="78"/>
      <c r="QLR87" s="78"/>
      <c r="QLS87" s="78"/>
      <c r="QLT87" s="78"/>
      <c r="QLU87" s="78"/>
      <c r="QLV87" s="78"/>
      <c r="QLW87" s="78"/>
      <c r="QLX87" s="78"/>
      <c r="QLY87" s="78"/>
      <c r="QLZ87" s="78"/>
      <c r="QMA87" s="78"/>
      <c r="QMB87" s="78"/>
      <c r="QMC87" s="78"/>
      <c r="QMD87" s="78"/>
      <c r="QME87" s="78"/>
      <c r="QMF87" s="78"/>
      <c r="QMG87" s="78"/>
      <c r="QMH87" s="78"/>
      <c r="QMI87" s="78"/>
      <c r="QMJ87" s="78"/>
      <c r="QMK87" s="78"/>
      <c r="QML87" s="78"/>
      <c r="QMM87" s="78"/>
      <c r="QMN87" s="78"/>
      <c r="QMO87" s="78"/>
      <c r="QMP87" s="78"/>
      <c r="QMQ87" s="78"/>
      <c r="QMR87" s="78"/>
      <c r="QMS87" s="78"/>
      <c r="QMT87" s="78"/>
      <c r="QMU87" s="78"/>
      <c r="QMV87" s="78"/>
      <c r="QMW87" s="78"/>
      <c r="QMX87" s="78"/>
      <c r="QMY87" s="78"/>
      <c r="QMZ87" s="78"/>
      <c r="QNA87" s="78"/>
      <c r="QNB87" s="78"/>
      <c r="QNC87" s="78"/>
      <c r="QND87" s="78"/>
      <c r="QNE87" s="78"/>
      <c r="QNF87" s="78"/>
      <c r="QNG87" s="78"/>
      <c r="QNH87" s="78"/>
      <c r="QNI87" s="78"/>
      <c r="QNJ87" s="78"/>
      <c r="QNK87" s="78"/>
      <c r="QNL87" s="78"/>
      <c r="QNM87" s="78"/>
      <c r="QNN87" s="78"/>
      <c r="QNO87" s="78"/>
      <c r="QNP87" s="78"/>
      <c r="QNQ87" s="78"/>
      <c r="QNR87" s="78"/>
      <c r="QNS87" s="78"/>
      <c r="QNT87" s="78"/>
      <c r="QNU87" s="78"/>
      <c r="QNV87" s="78"/>
      <c r="QNW87" s="78"/>
      <c r="QNX87" s="78"/>
      <c r="QNY87" s="78"/>
      <c r="QNZ87" s="78"/>
      <c r="QOA87" s="78"/>
      <c r="QOB87" s="78"/>
      <c r="QOC87" s="78"/>
      <c r="QOD87" s="78"/>
      <c r="QOE87" s="78"/>
      <c r="QOF87" s="78"/>
      <c r="QOG87" s="78"/>
      <c r="QOH87" s="78"/>
      <c r="QOI87" s="78"/>
      <c r="QOJ87" s="78"/>
      <c r="QOK87" s="78"/>
      <c r="QOL87" s="78"/>
      <c r="QOM87" s="78"/>
      <c r="QON87" s="78"/>
      <c r="QOO87" s="78"/>
      <c r="QOP87" s="78"/>
      <c r="QOQ87" s="78"/>
      <c r="QOR87" s="78"/>
      <c r="QOS87" s="78"/>
      <c r="QOT87" s="78"/>
      <c r="QOU87" s="78"/>
      <c r="QOV87" s="78"/>
      <c r="QOW87" s="78"/>
      <c r="QOX87" s="78"/>
      <c r="QOY87" s="78"/>
      <c r="QOZ87" s="78"/>
      <c r="QPA87" s="78"/>
      <c r="QPB87" s="78"/>
      <c r="QPC87" s="78"/>
      <c r="QPD87" s="78"/>
      <c r="QPE87" s="78"/>
      <c r="QPF87" s="78"/>
      <c r="QPG87" s="78"/>
      <c r="QPH87" s="78"/>
      <c r="QPI87" s="78"/>
      <c r="QPJ87" s="78"/>
      <c r="QPK87" s="78"/>
      <c r="QPL87" s="78"/>
      <c r="QPM87" s="78"/>
      <c r="QPN87" s="78"/>
      <c r="QPO87" s="78"/>
      <c r="QPP87" s="78"/>
      <c r="QPQ87" s="78"/>
      <c r="QPR87" s="78"/>
      <c r="QPS87" s="78"/>
      <c r="QPT87" s="78"/>
      <c r="QPU87" s="78"/>
      <c r="QPV87" s="78"/>
      <c r="QPW87" s="78"/>
      <c r="QPX87" s="78"/>
      <c r="QPY87" s="78"/>
      <c r="QPZ87" s="78"/>
      <c r="QQA87" s="78"/>
      <c r="QQB87" s="78"/>
      <c r="QQC87" s="78"/>
      <c r="QQD87" s="78"/>
      <c r="QQE87" s="78"/>
      <c r="QQF87" s="78"/>
      <c r="QQG87" s="78"/>
      <c r="QQH87" s="78"/>
      <c r="QQI87" s="78"/>
      <c r="QQJ87" s="78"/>
      <c r="QQK87" s="78"/>
      <c r="QQL87" s="78"/>
      <c r="QQM87" s="78"/>
      <c r="QQN87" s="78"/>
      <c r="QQO87" s="78"/>
      <c r="QQP87" s="78"/>
      <c r="QQQ87" s="78"/>
      <c r="QQR87" s="78"/>
      <c r="QQS87" s="78"/>
      <c r="QQT87" s="78"/>
      <c r="QQU87" s="78"/>
      <c r="QQV87" s="78"/>
      <c r="QQW87" s="78"/>
      <c r="QQX87" s="78"/>
      <c r="QQY87" s="78"/>
      <c r="QQZ87" s="78"/>
      <c r="QRA87" s="78"/>
      <c r="QRB87" s="78"/>
      <c r="QRC87" s="78"/>
      <c r="QRD87" s="78"/>
      <c r="QRE87" s="78"/>
      <c r="QRF87" s="78"/>
      <c r="QRG87" s="78"/>
      <c r="QRH87" s="78"/>
      <c r="QRI87" s="78"/>
      <c r="QRJ87" s="78"/>
      <c r="QRK87" s="78"/>
      <c r="QRL87" s="78"/>
      <c r="QRM87" s="78"/>
      <c r="QRN87" s="78"/>
      <c r="QRO87" s="78"/>
      <c r="QRP87" s="78"/>
      <c r="QRQ87" s="78"/>
      <c r="QRR87" s="78"/>
      <c r="QRS87" s="78"/>
      <c r="QRT87" s="78"/>
      <c r="QRU87" s="78"/>
      <c r="QRV87" s="78"/>
      <c r="QRW87" s="78"/>
      <c r="QRX87" s="78"/>
      <c r="QRY87" s="78"/>
      <c r="QRZ87" s="78"/>
      <c r="QSA87" s="78"/>
      <c r="QSB87" s="78"/>
      <c r="QSC87" s="78"/>
      <c r="QSD87" s="78"/>
      <c r="QSE87" s="78"/>
      <c r="QSF87" s="78"/>
      <c r="QSG87" s="78"/>
      <c r="QSH87" s="78"/>
      <c r="QSI87" s="78"/>
      <c r="QSJ87" s="78"/>
      <c r="QSK87" s="78"/>
      <c r="QSL87" s="78"/>
      <c r="QSM87" s="78"/>
      <c r="QSN87" s="78"/>
      <c r="QSO87" s="78"/>
      <c r="QSP87" s="78"/>
      <c r="QSQ87" s="78"/>
      <c r="QSR87" s="78"/>
      <c r="QSS87" s="78"/>
      <c r="QST87" s="78"/>
      <c r="QSU87" s="78"/>
      <c r="QSV87" s="78"/>
      <c r="QSW87" s="78"/>
      <c r="QSX87" s="78"/>
      <c r="QSY87" s="78"/>
      <c r="QSZ87" s="78"/>
      <c r="QTA87" s="78"/>
      <c r="QTB87" s="78"/>
      <c r="QTC87" s="78"/>
      <c r="QTD87" s="78"/>
      <c r="QTE87" s="78"/>
      <c r="QTF87" s="78"/>
      <c r="QTG87" s="78"/>
      <c r="QTH87" s="78"/>
      <c r="QTI87" s="78"/>
      <c r="QTJ87" s="78"/>
      <c r="QTK87" s="78"/>
      <c r="QTL87" s="78"/>
      <c r="QTM87" s="78"/>
      <c r="QTN87" s="78"/>
      <c r="QTO87" s="78"/>
      <c r="QTP87" s="78"/>
      <c r="QTQ87" s="78"/>
      <c r="QTR87" s="78"/>
      <c r="QTS87" s="78"/>
      <c r="QTT87" s="78"/>
      <c r="QTU87" s="78"/>
      <c r="QTV87" s="78"/>
      <c r="QTW87" s="78"/>
      <c r="QTX87" s="78"/>
      <c r="QTY87" s="78"/>
      <c r="QTZ87" s="78"/>
      <c r="QUA87" s="78"/>
      <c r="QUB87" s="78"/>
      <c r="QUC87" s="78"/>
      <c r="QUD87" s="78"/>
      <c r="QUE87" s="78"/>
      <c r="QUF87" s="78"/>
      <c r="QUG87" s="78"/>
      <c r="QUH87" s="78"/>
      <c r="QUI87" s="78"/>
      <c r="QUJ87" s="78"/>
      <c r="QUK87" s="78"/>
      <c r="QUL87" s="78"/>
      <c r="QUM87" s="78"/>
      <c r="QUN87" s="78"/>
      <c r="QUO87" s="78"/>
      <c r="QUP87" s="78"/>
      <c r="QUQ87" s="78"/>
      <c r="QUR87" s="78"/>
      <c r="QUS87" s="78"/>
      <c r="QUT87" s="78"/>
      <c r="QUU87" s="78"/>
      <c r="QUV87" s="78"/>
      <c r="QUW87" s="78"/>
      <c r="QUX87" s="78"/>
      <c r="QUY87" s="78"/>
      <c r="QUZ87" s="78"/>
      <c r="QVA87" s="78"/>
      <c r="QVB87" s="78"/>
      <c r="QVC87" s="78"/>
      <c r="QVD87" s="78"/>
      <c r="QVE87" s="78"/>
      <c r="QVF87" s="78"/>
      <c r="QVG87" s="78"/>
      <c r="QVH87" s="78"/>
      <c r="QVI87" s="78"/>
      <c r="QVJ87" s="78"/>
      <c r="QVK87" s="78"/>
      <c r="QVL87" s="78"/>
      <c r="QVM87" s="78"/>
      <c r="QVN87" s="78"/>
      <c r="QVO87" s="78"/>
      <c r="QVP87" s="78"/>
      <c r="QVQ87" s="78"/>
      <c r="QVR87" s="78"/>
      <c r="QVS87" s="78"/>
      <c r="QVT87" s="78"/>
      <c r="QVU87" s="78"/>
      <c r="QVV87" s="78"/>
      <c r="QVW87" s="78"/>
      <c r="QVX87" s="78"/>
      <c r="QVY87" s="78"/>
      <c r="QVZ87" s="78"/>
      <c r="QWA87" s="78"/>
      <c r="QWB87" s="78"/>
      <c r="QWC87" s="78"/>
      <c r="QWD87" s="78"/>
      <c r="QWE87" s="78"/>
      <c r="QWF87" s="78"/>
      <c r="QWG87" s="78"/>
      <c r="QWH87" s="78"/>
      <c r="QWI87" s="78"/>
      <c r="QWJ87" s="78"/>
      <c r="QWK87" s="78"/>
      <c r="QWL87" s="78"/>
      <c r="QWM87" s="78"/>
      <c r="QWN87" s="78"/>
      <c r="QWO87" s="78"/>
      <c r="QWP87" s="78"/>
      <c r="QWQ87" s="78"/>
      <c r="QWR87" s="78"/>
      <c r="QWS87" s="78"/>
      <c r="QWT87" s="78"/>
      <c r="QWU87" s="78"/>
      <c r="QWV87" s="78"/>
      <c r="QWW87" s="78"/>
      <c r="QWX87" s="78"/>
      <c r="QWY87" s="78"/>
      <c r="QWZ87" s="78"/>
      <c r="QXA87" s="78"/>
      <c r="QXB87" s="78"/>
      <c r="QXC87" s="78"/>
      <c r="QXD87" s="78"/>
      <c r="QXE87" s="78"/>
      <c r="QXF87" s="78"/>
      <c r="QXG87" s="78"/>
      <c r="QXH87" s="78"/>
      <c r="QXI87" s="78"/>
      <c r="QXJ87" s="78"/>
      <c r="QXK87" s="78"/>
      <c r="QXL87" s="78"/>
      <c r="QXM87" s="78"/>
      <c r="QXN87" s="78"/>
      <c r="QXO87" s="78"/>
      <c r="QXP87" s="78"/>
      <c r="QXQ87" s="78"/>
      <c r="QXR87" s="78"/>
      <c r="QXS87" s="78"/>
      <c r="QXT87" s="78"/>
      <c r="QXU87" s="78"/>
      <c r="QXV87" s="78"/>
      <c r="QXW87" s="78"/>
      <c r="QXX87" s="78"/>
      <c r="QXY87" s="78"/>
      <c r="QXZ87" s="78"/>
      <c r="QYA87" s="78"/>
      <c r="QYB87" s="78"/>
      <c r="QYC87" s="78"/>
      <c r="QYD87" s="78"/>
      <c r="QYE87" s="78"/>
      <c r="QYF87" s="78"/>
      <c r="QYG87" s="78"/>
      <c r="QYH87" s="78"/>
      <c r="QYI87" s="78"/>
      <c r="QYJ87" s="78"/>
      <c r="QYK87" s="78"/>
      <c r="QYL87" s="78"/>
      <c r="QYM87" s="78"/>
      <c r="QYN87" s="78"/>
      <c r="QYO87" s="78"/>
      <c r="QYP87" s="78"/>
      <c r="QYQ87" s="78"/>
      <c r="QYR87" s="78"/>
      <c r="QYS87" s="78"/>
      <c r="QYT87" s="78"/>
      <c r="QYU87" s="78"/>
      <c r="QYV87" s="78"/>
      <c r="QYW87" s="78"/>
      <c r="QYX87" s="78"/>
      <c r="QYY87" s="78"/>
      <c r="QYZ87" s="78"/>
      <c r="QZA87" s="78"/>
      <c r="QZB87" s="78"/>
      <c r="QZC87" s="78"/>
      <c r="QZD87" s="78"/>
      <c r="QZE87" s="78"/>
      <c r="QZF87" s="78"/>
      <c r="QZG87" s="78"/>
      <c r="QZH87" s="78"/>
      <c r="QZI87" s="78"/>
      <c r="QZJ87" s="78"/>
      <c r="QZK87" s="78"/>
      <c r="QZL87" s="78"/>
      <c r="QZM87" s="78"/>
      <c r="QZN87" s="78"/>
      <c r="QZO87" s="78"/>
      <c r="QZP87" s="78"/>
      <c r="QZQ87" s="78"/>
      <c r="QZR87" s="78"/>
      <c r="QZS87" s="78"/>
      <c r="QZT87" s="78"/>
      <c r="QZU87" s="78"/>
      <c r="QZV87" s="78"/>
      <c r="QZW87" s="78"/>
      <c r="QZX87" s="78"/>
      <c r="QZY87" s="78"/>
      <c r="QZZ87" s="78"/>
      <c r="RAA87" s="78"/>
      <c r="RAB87" s="78"/>
      <c r="RAC87" s="78"/>
      <c r="RAD87" s="78"/>
      <c r="RAE87" s="78"/>
      <c r="RAF87" s="78"/>
      <c r="RAG87" s="78"/>
      <c r="RAH87" s="78"/>
      <c r="RAI87" s="78"/>
      <c r="RAJ87" s="78"/>
      <c r="RAK87" s="78"/>
      <c r="RAL87" s="78"/>
      <c r="RAM87" s="78"/>
      <c r="RAN87" s="78"/>
      <c r="RAO87" s="78"/>
      <c r="RAP87" s="78"/>
      <c r="RAQ87" s="78"/>
      <c r="RAR87" s="78"/>
      <c r="RAS87" s="78"/>
      <c r="RAT87" s="78"/>
      <c r="RAU87" s="78"/>
      <c r="RAV87" s="78"/>
      <c r="RAW87" s="78"/>
      <c r="RAX87" s="78"/>
      <c r="RAY87" s="78"/>
      <c r="RAZ87" s="78"/>
      <c r="RBA87" s="78"/>
      <c r="RBB87" s="78"/>
      <c r="RBC87" s="78"/>
      <c r="RBD87" s="78"/>
      <c r="RBE87" s="78"/>
      <c r="RBF87" s="78"/>
      <c r="RBG87" s="78"/>
      <c r="RBH87" s="78"/>
      <c r="RBI87" s="78"/>
      <c r="RBJ87" s="78"/>
      <c r="RBK87" s="78"/>
      <c r="RBL87" s="78"/>
      <c r="RBM87" s="78"/>
      <c r="RBN87" s="78"/>
      <c r="RBO87" s="78"/>
      <c r="RBP87" s="78"/>
      <c r="RBQ87" s="78"/>
      <c r="RBR87" s="78"/>
      <c r="RBS87" s="78"/>
      <c r="RBT87" s="78"/>
      <c r="RBU87" s="78"/>
      <c r="RBV87" s="78"/>
      <c r="RBW87" s="78"/>
      <c r="RBX87" s="78"/>
      <c r="RBY87" s="78"/>
      <c r="RBZ87" s="78"/>
      <c r="RCA87" s="78"/>
      <c r="RCB87" s="78"/>
      <c r="RCC87" s="78"/>
      <c r="RCD87" s="78"/>
      <c r="RCE87" s="78"/>
      <c r="RCF87" s="78"/>
      <c r="RCG87" s="78"/>
      <c r="RCH87" s="78"/>
      <c r="RCI87" s="78"/>
      <c r="RCJ87" s="78"/>
      <c r="RCK87" s="78"/>
      <c r="RCL87" s="78"/>
      <c r="RCM87" s="78"/>
      <c r="RCN87" s="78"/>
      <c r="RCO87" s="78"/>
      <c r="RCP87" s="78"/>
      <c r="RCQ87" s="78"/>
      <c r="RCR87" s="78"/>
      <c r="RCS87" s="78"/>
      <c r="RCT87" s="78"/>
      <c r="RCU87" s="78"/>
      <c r="RCV87" s="78"/>
      <c r="RCW87" s="78"/>
      <c r="RCX87" s="78"/>
      <c r="RCY87" s="78"/>
      <c r="RCZ87" s="78"/>
      <c r="RDA87" s="78"/>
      <c r="RDB87" s="78"/>
      <c r="RDC87" s="78"/>
      <c r="RDD87" s="78"/>
      <c r="RDE87" s="78"/>
      <c r="RDF87" s="78"/>
      <c r="RDG87" s="78"/>
      <c r="RDH87" s="78"/>
      <c r="RDI87" s="78"/>
      <c r="RDJ87" s="78"/>
      <c r="RDK87" s="78"/>
      <c r="RDL87" s="78"/>
      <c r="RDM87" s="78"/>
      <c r="RDN87" s="78"/>
      <c r="RDO87" s="78"/>
      <c r="RDP87" s="78"/>
      <c r="RDQ87" s="78"/>
      <c r="RDR87" s="78"/>
      <c r="RDS87" s="78"/>
      <c r="RDT87" s="78"/>
      <c r="RDU87" s="78"/>
      <c r="RDV87" s="78"/>
      <c r="RDW87" s="78"/>
      <c r="RDX87" s="78"/>
      <c r="RDY87" s="78"/>
      <c r="RDZ87" s="78"/>
      <c r="REA87" s="78"/>
      <c r="REB87" s="78"/>
      <c r="REC87" s="78"/>
      <c r="RED87" s="78"/>
      <c r="REE87" s="78"/>
      <c r="REF87" s="78"/>
      <c r="REG87" s="78"/>
      <c r="REH87" s="78"/>
      <c r="REI87" s="78"/>
      <c r="REJ87" s="78"/>
      <c r="REK87" s="78"/>
      <c r="REL87" s="78"/>
      <c r="REM87" s="78"/>
      <c r="REN87" s="78"/>
      <c r="REO87" s="78"/>
      <c r="REP87" s="78"/>
      <c r="REQ87" s="78"/>
      <c r="RER87" s="78"/>
      <c r="RES87" s="78"/>
      <c r="RET87" s="78"/>
      <c r="REU87" s="78"/>
      <c r="REV87" s="78"/>
      <c r="REW87" s="78"/>
      <c r="REX87" s="78"/>
      <c r="REY87" s="78"/>
      <c r="REZ87" s="78"/>
      <c r="RFA87" s="78"/>
      <c r="RFB87" s="78"/>
      <c r="RFC87" s="78"/>
      <c r="RFD87" s="78"/>
      <c r="RFE87" s="78"/>
      <c r="RFF87" s="78"/>
      <c r="RFG87" s="78"/>
      <c r="RFH87" s="78"/>
      <c r="RFI87" s="78"/>
      <c r="RFJ87" s="78"/>
      <c r="RFK87" s="78"/>
      <c r="RFL87" s="78"/>
      <c r="RFM87" s="78"/>
      <c r="RFN87" s="78"/>
      <c r="RFO87" s="78"/>
      <c r="RFP87" s="78"/>
      <c r="RFQ87" s="78"/>
      <c r="RFR87" s="78"/>
      <c r="RFS87" s="78"/>
      <c r="RFT87" s="78"/>
      <c r="RFU87" s="78"/>
      <c r="RFV87" s="78"/>
      <c r="RFW87" s="78"/>
      <c r="RFX87" s="78"/>
      <c r="RFY87" s="78"/>
      <c r="RFZ87" s="78"/>
      <c r="RGA87" s="78"/>
      <c r="RGB87" s="78"/>
      <c r="RGC87" s="78"/>
      <c r="RGD87" s="78"/>
      <c r="RGE87" s="78"/>
      <c r="RGF87" s="78"/>
      <c r="RGG87" s="78"/>
      <c r="RGH87" s="78"/>
      <c r="RGI87" s="78"/>
      <c r="RGJ87" s="78"/>
      <c r="RGK87" s="78"/>
      <c r="RGL87" s="78"/>
      <c r="RGM87" s="78"/>
      <c r="RGN87" s="78"/>
      <c r="RGO87" s="78"/>
      <c r="RGP87" s="78"/>
      <c r="RGQ87" s="78"/>
      <c r="RGR87" s="78"/>
      <c r="RGS87" s="78"/>
      <c r="RGT87" s="78"/>
      <c r="RGU87" s="78"/>
      <c r="RGV87" s="78"/>
      <c r="RGW87" s="78"/>
      <c r="RGX87" s="78"/>
      <c r="RGY87" s="78"/>
      <c r="RGZ87" s="78"/>
      <c r="RHA87" s="78"/>
      <c r="RHB87" s="78"/>
      <c r="RHC87" s="78"/>
      <c r="RHD87" s="78"/>
      <c r="RHE87" s="78"/>
      <c r="RHF87" s="78"/>
      <c r="RHG87" s="78"/>
      <c r="RHH87" s="78"/>
      <c r="RHI87" s="78"/>
      <c r="RHJ87" s="78"/>
      <c r="RHK87" s="78"/>
      <c r="RHL87" s="78"/>
      <c r="RHM87" s="78"/>
      <c r="RHN87" s="78"/>
      <c r="RHO87" s="78"/>
      <c r="RHP87" s="78"/>
      <c r="RHQ87" s="78"/>
      <c r="RHR87" s="78"/>
      <c r="RHS87" s="78"/>
      <c r="RHT87" s="78"/>
      <c r="RHU87" s="78"/>
      <c r="RHV87" s="78"/>
      <c r="RHW87" s="78"/>
      <c r="RHX87" s="78"/>
      <c r="RHY87" s="78"/>
      <c r="RHZ87" s="78"/>
      <c r="RIA87" s="78"/>
      <c r="RIB87" s="78"/>
      <c r="RIC87" s="78"/>
      <c r="RID87" s="78"/>
      <c r="RIE87" s="78"/>
      <c r="RIF87" s="78"/>
      <c r="RIG87" s="78"/>
      <c r="RIH87" s="78"/>
      <c r="RII87" s="78"/>
      <c r="RIJ87" s="78"/>
      <c r="RIK87" s="78"/>
      <c r="RIL87" s="78"/>
      <c r="RIM87" s="78"/>
      <c r="RIN87" s="78"/>
      <c r="RIO87" s="78"/>
      <c r="RIP87" s="78"/>
      <c r="RIQ87" s="78"/>
      <c r="RIR87" s="78"/>
      <c r="RIS87" s="78"/>
      <c r="RIT87" s="78"/>
      <c r="RIU87" s="78"/>
      <c r="RIV87" s="78"/>
      <c r="RIW87" s="78"/>
      <c r="RIX87" s="78"/>
      <c r="RIY87" s="78"/>
      <c r="RIZ87" s="78"/>
      <c r="RJA87" s="78"/>
      <c r="RJB87" s="78"/>
      <c r="RJC87" s="78"/>
      <c r="RJD87" s="78"/>
      <c r="RJE87" s="78"/>
      <c r="RJF87" s="78"/>
      <c r="RJG87" s="78"/>
      <c r="RJH87" s="78"/>
      <c r="RJI87" s="78"/>
      <c r="RJJ87" s="78"/>
      <c r="RJK87" s="78"/>
      <c r="RJL87" s="78"/>
      <c r="RJM87" s="78"/>
      <c r="RJN87" s="78"/>
      <c r="RJO87" s="78"/>
      <c r="RJP87" s="78"/>
      <c r="RJQ87" s="78"/>
      <c r="RJR87" s="78"/>
      <c r="RJS87" s="78"/>
      <c r="RJT87" s="78"/>
      <c r="RJU87" s="78"/>
      <c r="RJV87" s="78"/>
      <c r="RJW87" s="78"/>
      <c r="RJX87" s="78"/>
      <c r="RJY87" s="78"/>
      <c r="RJZ87" s="78"/>
      <c r="RKA87" s="78"/>
      <c r="RKB87" s="78"/>
      <c r="RKC87" s="78"/>
      <c r="RKD87" s="78"/>
      <c r="RKE87" s="78"/>
      <c r="RKF87" s="78"/>
      <c r="RKG87" s="78"/>
      <c r="RKH87" s="78"/>
      <c r="RKI87" s="78"/>
      <c r="RKJ87" s="78"/>
      <c r="RKK87" s="78"/>
      <c r="RKL87" s="78"/>
      <c r="RKM87" s="78"/>
      <c r="RKN87" s="78"/>
      <c r="RKO87" s="78"/>
      <c r="RKP87" s="78"/>
      <c r="RKQ87" s="78"/>
      <c r="RKR87" s="78"/>
      <c r="RKS87" s="78"/>
      <c r="RKT87" s="78"/>
      <c r="RKU87" s="78"/>
      <c r="RKV87" s="78"/>
      <c r="RKW87" s="78"/>
      <c r="RKX87" s="78"/>
      <c r="RKY87" s="78"/>
      <c r="RKZ87" s="78"/>
      <c r="RLA87" s="78"/>
      <c r="RLB87" s="78"/>
      <c r="RLC87" s="78"/>
      <c r="RLD87" s="78"/>
      <c r="RLE87" s="78"/>
      <c r="RLF87" s="78"/>
      <c r="RLG87" s="78"/>
      <c r="RLH87" s="78"/>
      <c r="RLI87" s="78"/>
      <c r="RLJ87" s="78"/>
      <c r="RLK87" s="78"/>
      <c r="RLL87" s="78"/>
      <c r="RLM87" s="78"/>
      <c r="RLN87" s="78"/>
      <c r="RLO87" s="78"/>
      <c r="RLP87" s="78"/>
      <c r="RLQ87" s="78"/>
      <c r="RLR87" s="78"/>
      <c r="RLS87" s="78"/>
      <c r="RLT87" s="78"/>
      <c r="RLU87" s="78"/>
      <c r="RLV87" s="78"/>
      <c r="RLW87" s="78"/>
      <c r="RLX87" s="78"/>
      <c r="RLY87" s="78"/>
      <c r="RLZ87" s="78"/>
      <c r="RMA87" s="78"/>
      <c r="RMB87" s="78"/>
      <c r="RMC87" s="78"/>
      <c r="RMD87" s="78"/>
      <c r="RME87" s="78"/>
      <c r="RMF87" s="78"/>
      <c r="RMG87" s="78"/>
      <c r="RMH87" s="78"/>
      <c r="RMI87" s="78"/>
      <c r="RMJ87" s="78"/>
      <c r="RMK87" s="78"/>
      <c r="RML87" s="78"/>
      <c r="RMM87" s="78"/>
      <c r="RMN87" s="78"/>
      <c r="RMO87" s="78"/>
      <c r="RMP87" s="78"/>
      <c r="RMQ87" s="78"/>
      <c r="RMR87" s="78"/>
      <c r="RMS87" s="78"/>
      <c r="RMT87" s="78"/>
      <c r="RMU87" s="78"/>
      <c r="RMV87" s="78"/>
      <c r="RMW87" s="78"/>
      <c r="RMX87" s="78"/>
      <c r="RMY87" s="78"/>
      <c r="RMZ87" s="78"/>
      <c r="RNA87" s="78"/>
      <c r="RNB87" s="78"/>
      <c r="RNC87" s="78"/>
      <c r="RND87" s="78"/>
      <c r="RNE87" s="78"/>
      <c r="RNF87" s="78"/>
      <c r="RNG87" s="78"/>
      <c r="RNH87" s="78"/>
      <c r="RNI87" s="78"/>
      <c r="RNJ87" s="78"/>
      <c r="RNK87" s="78"/>
      <c r="RNL87" s="78"/>
      <c r="RNM87" s="78"/>
      <c r="RNN87" s="78"/>
      <c r="RNO87" s="78"/>
      <c r="RNP87" s="78"/>
      <c r="RNQ87" s="78"/>
      <c r="RNR87" s="78"/>
      <c r="RNS87" s="78"/>
      <c r="RNT87" s="78"/>
      <c r="RNU87" s="78"/>
      <c r="RNV87" s="78"/>
      <c r="RNW87" s="78"/>
      <c r="RNX87" s="78"/>
      <c r="RNY87" s="78"/>
      <c r="RNZ87" s="78"/>
      <c r="ROA87" s="78"/>
      <c r="ROB87" s="78"/>
      <c r="ROC87" s="78"/>
      <c r="ROD87" s="78"/>
      <c r="ROE87" s="78"/>
      <c r="ROF87" s="78"/>
      <c r="ROG87" s="78"/>
      <c r="ROH87" s="78"/>
      <c r="ROI87" s="78"/>
      <c r="ROJ87" s="78"/>
      <c r="ROK87" s="78"/>
      <c r="ROL87" s="78"/>
      <c r="ROM87" s="78"/>
      <c r="RON87" s="78"/>
      <c r="ROO87" s="78"/>
      <c r="ROP87" s="78"/>
      <c r="ROQ87" s="78"/>
      <c r="ROR87" s="78"/>
      <c r="ROS87" s="78"/>
      <c r="ROT87" s="78"/>
      <c r="ROU87" s="78"/>
      <c r="ROV87" s="78"/>
      <c r="ROW87" s="78"/>
      <c r="ROX87" s="78"/>
      <c r="ROY87" s="78"/>
      <c r="ROZ87" s="78"/>
      <c r="RPA87" s="78"/>
      <c r="RPB87" s="78"/>
      <c r="RPC87" s="78"/>
      <c r="RPD87" s="78"/>
      <c r="RPE87" s="78"/>
      <c r="RPF87" s="78"/>
      <c r="RPG87" s="78"/>
      <c r="RPH87" s="78"/>
      <c r="RPI87" s="78"/>
      <c r="RPJ87" s="78"/>
      <c r="RPK87" s="78"/>
      <c r="RPL87" s="78"/>
      <c r="RPM87" s="78"/>
      <c r="RPN87" s="78"/>
      <c r="RPO87" s="78"/>
      <c r="RPP87" s="78"/>
      <c r="RPQ87" s="78"/>
      <c r="RPR87" s="78"/>
      <c r="RPS87" s="78"/>
      <c r="RPT87" s="78"/>
      <c r="RPU87" s="78"/>
      <c r="RPV87" s="78"/>
      <c r="RPW87" s="78"/>
      <c r="RPX87" s="78"/>
      <c r="RPY87" s="78"/>
      <c r="RPZ87" s="78"/>
      <c r="RQA87" s="78"/>
      <c r="RQB87" s="78"/>
      <c r="RQC87" s="78"/>
      <c r="RQD87" s="78"/>
      <c r="RQE87" s="78"/>
      <c r="RQF87" s="78"/>
      <c r="RQG87" s="78"/>
      <c r="RQH87" s="78"/>
      <c r="RQI87" s="78"/>
      <c r="RQJ87" s="78"/>
      <c r="RQK87" s="78"/>
      <c r="RQL87" s="78"/>
      <c r="RQM87" s="78"/>
      <c r="RQN87" s="78"/>
      <c r="RQO87" s="78"/>
      <c r="RQP87" s="78"/>
      <c r="RQQ87" s="78"/>
      <c r="RQR87" s="78"/>
      <c r="RQS87" s="78"/>
      <c r="RQT87" s="78"/>
      <c r="RQU87" s="78"/>
      <c r="RQV87" s="78"/>
      <c r="RQW87" s="78"/>
      <c r="RQX87" s="78"/>
      <c r="RQY87" s="78"/>
      <c r="RQZ87" s="78"/>
      <c r="RRA87" s="78"/>
      <c r="RRB87" s="78"/>
      <c r="RRC87" s="78"/>
      <c r="RRD87" s="78"/>
      <c r="RRE87" s="78"/>
      <c r="RRF87" s="78"/>
      <c r="RRG87" s="78"/>
      <c r="RRH87" s="78"/>
      <c r="RRI87" s="78"/>
      <c r="RRJ87" s="78"/>
      <c r="RRK87" s="78"/>
      <c r="RRL87" s="78"/>
      <c r="RRM87" s="78"/>
      <c r="RRN87" s="78"/>
      <c r="RRO87" s="78"/>
      <c r="RRP87" s="78"/>
      <c r="RRQ87" s="78"/>
      <c r="RRR87" s="78"/>
      <c r="RRS87" s="78"/>
      <c r="RRT87" s="78"/>
      <c r="RRU87" s="78"/>
      <c r="RRV87" s="78"/>
      <c r="RRW87" s="78"/>
      <c r="RRX87" s="78"/>
      <c r="RRY87" s="78"/>
      <c r="RRZ87" s="78"/>
      <c r="RSA87" s="78"/>
      <c r="RSB87" s="78"/>
      <c r="RSC87" s="78"/>
      <c r="RSD87" s="78"/>
      <c r="RSE87" s="78"/>
      <c r="RSF87" s="78"/>
      <c r="RSG87" s="78"/>
      <c r="RSH87" s="78"/>
      <c r="RSI87" s="78"/>
      <c r="RSJ87" s="78"/>
      <c r="RSK87" s="78"/>
      <c r="RSL87" s="78"/>
      <c r="RSM87" s="78"/>
      <c r="RSN87" s="78"/>
      <c r="RSO87" s="78"/>
      <c r="RSP87" s="78"/>
      <c r="RSQ87" s="78"/>
      <c r="RSR87" s="78"/>
      <c r="RSS87" s="78"/>
      <c r="RST87" s="78"/>
      <c r="RSU87" s="78"/>
      <c r="RSV87" s="78"/>
      <c r="RSW87" s="78"/>
      <c r="RSX87" s="78"/>
      <c r="RSY87" s="78"/>
      <c r="RSZ87" s="78"/>
      <c r="RTA87" s="78"/>
      <c r="RTB87" s="78"/>
      <c r="RTC87" s="78"/>
      <c r="RTD87" s="78"/>
      <c r="RTE87" s="78"/>
      <c r="RTF87" s="78"/>
      <c r="RTG87" s="78"/>
      <c r="RTH87" s="78"/>
      <c r="RTI87" s="78"/>
      <c r="RTJ87" s="78"/>
      <c r="RTK87" s="78"/>
      <c r="RTL87" s="78"/>
      <c r="RTM87" s="78"/>
      <c r="RTN87" s="78"/>
      <c r="RTO87" s="78"/>
      <c r="RTP87" s="78"/>
      <c r="RTQ87" s="78"/>
      <c r="RTR87" s="78"/>
      <c r="RTS87" s="78"/>
      <c r="RTT87" s="78"/>
      <c r="RTU87" s="78"/>
      <c r="RTV87" s="78"/>
      <c r="RTW87" s="78"/>
      <c r="RTX87" s="78"/>
      <c r="RTY87" s="78"/>
      <c r="RTZ87" s="78"/>
      <c r="RUA87" s="78"/>
      <c r="RUB87" s="78"/>
      <c r="RUC87" s="78"/>
      <c r="RUD87" s="78"/>
      <c r="RUE87" s="78"/>
      <c r="RUF87" s="78"/>
      <c r="RUG87" s="78"/>
      <c r="RUH87" s="78"/>
      <c r="RUI87" s="78"/>
      <c r="RUJ87" s="78"/>
      <c r="RUK87" s="78"/>
      <c r="RUL87" s="78"/>
      <c r="RUM87" s="78"/>
      <c r="RUN87" s="78"/>
      <c r="RUO87" s="78"/>
      <c r="RUP87" s="78"/>
      <c r="RUQ87" s="78"/>
      <c r="RUR87" s="78"/>
      <c r="RUS87" s="78"/>
      <c r="RUT87" s="78"/>
      <c r="RUU87" s="78"/>
      <c r="RUV87" s="78"/>
      <c r="RUW87" s="78"/>
      <c r="RUX87" s="78"/>
      <c r="RUY87" s="78"/>
      <c r="RUZ87" s="78"/>
      <c r="RVA87" s="78"/>
      <c r="RVB87" s="78"/>
      <c r="RVC87" s="78"/>
      <c r="RVD87" s="78"/>
      <c r="RVE87" s="78"/>
      <c r="RVF87" s="78"/>
      <c r="RVG87" s="78"/>
      <c r="RVH87" s="78"/>
      <c r="RVI87" s="78"/>
      <c r="RVJ87" s="78"/>
      <c r="RVK87" s="78"/>
      <c r="RVL87" s="78"/>
      <c r="RVM87" s="78"/>
      <c r="RVN87" s="78"/>
      <c r="RVO87" s="78"/>
      <c r="RVP87" s="78"/>
      <c r="RVQ87" s="78"/>
      <c r="RVR87" s="78"/>
      <c r="RVS87" s="78"/>
      <c r="RVT87" s="78"/>
      <c r="RVU87" s="78"/>
      <c r="RVV87" s="78"/>
      <c r="RVW87" s="78"/>
      <c r="RVX87" s="78"/>
      <c r="RVY87" s="78"/>
      <c r="RVZ87" s="78"/>
      <c r="RWA87" s="78"/>
      <c r="RWB87" s="78"/>
      <c r="RWC87" s="78"/>
      <c r="RWD87" s="78"/>
      <c r="RWE87" s="78"/>
      <c r="RWF87" s="78"/>
      <c r="RWG87" s="78"/>
      <c r="RWH87" s="78"/>
      <c r="RWI87" s="78"/>
      <c r="RWJ87" s="78"/>
      <c r="RWK87" s="78"/>
      <c r="RWL87" s="78"/>
      <c r="RWM87" s="78"/>
      <c r="RWN87" s="78"/>
      <c r="RWO87" s="78"/>
      <c r="RWP87" s="78"/>
      <c r="RWQ87" s="78"/>
      <c r="RWR87" s="78"/>
      <c r="RWS87" s="78"/>
      <c r="RWT87" s="78"/>
      <c r="RWU87" s="78"/>
      <c r="RWV87" s="78"/>
      <c r="RWW87" s="78"/>
      <c r="RWX87" s="78"/>
      <c r="RWY87" s="78"/>
      <c r="RWZ87" s="78"/>
      <c r="RXA87" s="78"/>
      <c r="RXB87" s="78"/>
      <c r="RXC87" s="78"/>
      <c r="RXD87" s="78"/>
      <c r="RXE87" s="78"/>
      <c r="RXF87" s="78"/>
      <c r="RXG87" s="78"/>
      <c r="RXH87" s="78"/>
      <c r="RXI87" s="78"/>
      <c r="RXJ87" s="78"/>
      <c r="RXK87" s="78"/>
      <c r="RXL87" s="78"/>
      <c r="RXM87" s="78"/>
      <c r="RXN87" s="78"/>
      <c r="RXO87" s="78"/>
      <c r="RXP87" s="78"/>
      <c r="RXQ87" s="78"/>
      <c r="RXR87" s="78"/>
      <c r="RXS87" s="78"/>
      <c r="RXT87" s="78"/>
      <c r="RXU87" s="78"/>
      <c r="RXV87" s="78"/>
      <c r="RXW87" s="78"/>
      <c r="RXX87" s="78"/>
      <c r="RXY87" s="78"/>
      <c r="RXZ87" s="78"/>
      <c r="RYA87" s="78"/>
      <c r="RYB87" s="78"/>
      <c r="RYC87" s="78"/>
      <c r="RYD87" s="78"/>
      <c r="RYE87" s="78"/>
      <c r="RYF87" s="78"/>
      <c r="RYG87" s="78"/>
      <c r="RYH87" s="78"/>
      <c r="RYI87" s="78"/>
      <c r="RYJ87" s="78"/>
      <c r="RYK87" s="78"/>
      <c r="RYL87" s="78"/>
      <c r="RYM87" s="78"/>
      <c r="RYN87" s="78"/>
      <c r="RYO87" s="78"/>
      <c r="RYP87" s="78"/>
      <c r="RYQ87" s="78"/>
      <c r="RYR87" s="78"/>
      <c r="RYS87" s="78"/>
      <c r="RYT87" s="78"/>
      <c r="RYU87" s="78"/>
      <c r="RYV87" s="78"/>
      <c r="RYW87" s="78"/>
      <c r="RYX87" s="78"/>
      <c r="RYY87" s="78"/>
      <c r="RYZ87" s="78"/>
      <c r="RZA87" s="78"/>
      <c r="RZB87" s="78"/>
      <c r="RZC87" s="78"/>
      <c r="RZD87" s="78"/>
      <c r="RZE87" s="78"/>
      <c r="RZF87" s="78"/>
      <c r="RZG87" s="78"/>
      <c r="RZH87" s="78"/>
      <c r="RZI87" s="78"/>
      <c r="RZJ87" s="78"/>
      <c r="RZK87" s="78"/>
      <c r="RZL87" s="78"/>
      <c r="RZM87" s="78"/>
      <c r="RZN87" s="78"/>
      <c r="RZO87" s="78"/>
      <c r="RZP87" s="78"/>
      <c r="RZQ87" s="78"/>
      <c r="RZR87" s="78"/>
      <c r="RZS87" s="78"/>
      <c r="RZT87" s="78"/>
      <c r="RZU87" s="78"/>
      <c r="RZV87" s="78"/>
      <c r="RZW87" s="78"/>
      <c r="RZX87" s="78"/>
      <c r="RZY87" s="78"/>
      <c r="RZZ87" s="78"/>
      <c r="SAA87" s="78"/>
      <c r="SAB87" s="78"/>
      <c r="SAC87" s="78"/>
      <c r="SAD87" s="78"/>
      <c r="SAE87" s="78"/>
      <c r="SAF87" s="78"/>
      <c r="SAG87" s="78"/>
      <c r="SAH87" s="78"/>
      <c r="SAI87" s="78"/>
      <c r="SAJ87" s="78"/>
      <c r="SAK87" s="78"/>
      <c r="SAL87" s="78"/>
      <c r="SAM87" s="78"/>
      <c r="SAN87" s="78"/>
      <c r="SAO87" s="78"/>
      <c r="SAP87" s="78"/>
      <c r="SAQ87" s="78"/>
      <c r="SAR87" s="78"/>
      <c r="SAS87" s="78"/>
      <c r="SAT87" s="78"/>
      <c r="SAU87" s="78"/>
      <c r="SAV87" s="78"/>
      <c r="SAW87" s="78"/>
      <c r="SAX87" s="78"/>
      <c r="SAY87" s="78"/>
      <c r="SAZ87" s="78"/>
      <c r="SBA87" s="78"/>
      <c r="SBB87" s="78"/>
      <c r="SBC87" s="78"/>
      <c r="SBD87" s="78"/>
      <c r="SBE87" s="78"/>
      <c r="SBF87" s="78"/>
      <c r="SBG87" s="78"/>
      <c r="SBH87" s="78"/>
      <c r="SBI87" s="78"/>
      <c r="SBJ87" s="78"/>
      <c r="SBK87" s="78"/>
      <c r="SBL87" s="78"/>
      <c r="SBM87" s="78"/>
      <c r="SBN87" s="78"/>
      <c r="SBO87" s="78"/>
      <c r="SBP87" s="78"/>
      <c r="SBQ87" s="78"/>
      <c r="SBR87" s="78"/>
      <c r="SBS87" s="78"/>
      <c r="SBT87" s="78"/>
      <c r="SBU87" s="78"/>
      <c r="SBV87" s="78"/>
      <c r="SBW87" s="78"/>
      <c r="SBX87" s="78"/>
      <c r="SBY87" s="78"/>
      <c r="SBZ87" s="78"/>
      <c r="SCA87" s="78"/>
      <c r="SCB87" s="78"/>
      <c r="SCC87" s="78"/>
      <c r="SCD87" s="78"/>
      <c r="SCE87" s="78"/>
      <c r="SCF87" s="78"/>
      <c r="SCG87" s="78"/>
      <c r="SCH87" s="78"/>
      <c r="SCI87" s="78"/>
      <c r="SCJ87" s="78"/>
      <c r="SCK87" s="78"/>
      <c r="SCL87" s="78"/>
      <c r="SCM87" s="78"/>
      <c r="SCN87" s="78"/>
      <c r="SCO87" s="78"/>
      <c r="SCP87" s="78"/>
      <c r="SCQ87" s="78"/>
      <c r="SCR87" s="78"/>
      <c r="SCS87" s="78"/>
      <c r="SCT87" s="78"/>
      <c r="SCU87" s="78"/>
      <c r="SCV87" s="78"/>
      <c r="SCW87" s="78"/>
      <c r="SCX87" s="78"/>
      <c r="SCY87" s="78"/>
      <c r="SCZ87" s="78"/>
      <c r="SDA87" s="78"/>
      <c r="SDB87" s="78"/>
      <c r="SDC87" s="78"/>
      <c r="SDD87" s="78"/>
      <c r="SDE87" s="78"/>
      <c r="SDF87" s="78"/>
      <c r="SDG87" s="78"/>
      <c r="SDH87" s="78"/>
      <c r="SDI87" s="78"/>
      <c r="SDJ87" s="78"/>
      <c r="SDK87" s="78"/>
      <c r="SDL87" s="78"/>
      <c r="SDM87" s="78"/>
      <c r="SDN87" s="78"/>
      <c r="SDO87" s="78"/>
      <c r="SDP87" s="78"/>
      <c r="SDQ87" s="78"/>
      <c r="SDR87" s="78"/>
      <c r="SDS87" s="78"/>
      <c r="SDT87" s="78"/>
      <c r="SDU87" s="78"/>
      <c r="SDV87" s="78"/>
      <c r="SDW87" s="78"/>
      <c r="SDX87" s="78"/>
      <c r="SDY87" s="78"/>
      <c r="SDZ87" s="78"/>
      <c r="SEA87" s="78"/>
      <c r="SEB87" s="78"/>
      <c r="SEC87" s="78"/>
      <c r="SED87" s="78"/>
      <c r="SEE87" s="78"/>
      <c r="SEF87" s="78"/>
      <c r="SEG87" s="78"/>
      <c r="SEH87" s="78"/>
      <c r="SEI87" s="78"/>
      <c r="SEJ87" s="78"/>
      <c r="SEK87" s="78"/>
      <c r="SEL87" s="78"/>
      <c r="SEM87" s="78"/>
      <c r="SEN87" s="78"/>
      <c r="SEO87" s="78"/>
      <c r="SEP87" s="78"/>
      <c r="SEQ87" s="78"/>
      <c r="SER87" s="78"/>
      <c r="SES87" s="78"/>
      <c r="SET87" s="78"/>
      <c r="SEU87" s="78"/>
      <c r="SEV87" s="78"/>
      <c r="SEW87" s="78"/>
      <c r="SEX87" s="78"/>
      <c r="SEY87" s="78"/>
      <c r="SEZ87" s="78"/>
      <c r="SFA87" s="78"/>
      <c r="SFB87" s="78"/>
      <c r="SFC87" s="78"/>
      <c r="SFD87" s="78"/>
      <c r="SFE87" s="78"/>
      <c r="SFF87" s="78"/>
      <c r="SFG87" s="78"/>
      <c r="SFH87" s="78"/>
      <c r="SFI87" s="78"/>
      <c r="SFJ87" s="78"/>
      <c r="SFK87" s="78"/>
      <c r="SFL87" s="78"/>
      <c r="SFM87" s="78"/>
      <c r="SFN87" s="78"/>
      <c r="SFO87" s="78"/>
      <c r="SFP87" s="78"/>
      <c r="SFQ87" s="78"/>
      <c r="SFR87" s="78"/>
      <c r="SFS87" s="78"/>
      <c r="SFT87" s="78"/>
      <c r="SFU87" s="78"/>
      <c r="SFV87" s="78"/>
      <c r="SFW87" s="78"/>
      <c r="SFX87" s="78"/>
      <c r="SFY87" s="78"/>
      <c r="SFZ87" s="78"/>
      <c r="SGA87" s="78"/>
      <c r="SGB87" s="78"/>
      <c r="SGC87" s="78"/>
      <c r="SGD87" s="78"/>
      <c r="SGE87" s="78"/>
      <c r="SGF87" s="78"/>
      <c r="SGG87" s="78"/>
      <c r="SGH87" s="78"/>
      <c r="SGI87" s="78"/>
      <c r="SGJ87" s="78"/>
      <c r="SGK87" s="78"/>
      <c r="SGL87" s="78"/>
      <c r="SGM87" s="78"/>
      <c r="SGN87" s="78"/>
      <c r="SGO87" s="78"/>
      <c r="SGP87" s="78"/>
      <c r="SGQ87" s="78"/>
      <c r="SGR87" s="78"/>
      <c r="SGS87" s="78"/>
      <c r="SGT87" s="78"/>
      <c r="SGU87" s="78"/>
      <c r="SGV87" s="78"/>
      <c r="SGW87" s="78"/>
      <c r="SGX87" s="78"/>
      <c r="SGY87" s="78"/>
      <c r="SGZ87" s="78"/>
      <c r="SHA87" s="78"/>
      <c r="SHB87" s="78"/>
      <c r="SHC87" s="78"/>
      <c r="SHD87" s="78"/>
      <c r="SHE87" s="78"/>
      <c r="SHF87" s="78"/>
      <c r="SHG87" s="78"/>
      <c r="SHH87" s="78"/>
      <c r="SHI87" s="78"/>
      <c r="SHJ87" s="78"/>
      <c r="SHK87" s="78"/>
      <c r="SHL87" s="78"/>
      <c r="SHM87" s="78"/>
      <c r="SHN87" s="78"/>
      <c r="SHO87" s="78"/>
      <c r="SHP87" s="78"/>
      <c r="SHQ87" s="78"/>
      <c r="SHR87" s="78"/>
      <c r="SHS87" s="78"/>
      <c r="SHT87" s="78"/>
      <c r="SHU87" s="78"/>
      <c r="SHV87" s="78"/>
      <c r="SHW87" s="78"/>
      <c r="SHX87" s="78"/>
      <c r="SHY87" s="78"/>
      <c r="SHZ87" s="78"/>
      <c r="SIA87" s="78"/>
      <c r="SIB87" s="78"/>
      <c r="SIC87" s="78"/>
      <c r="SID87" s="78"/>
      <c r="SIE87" s="78"/>
      <c r="SIF87" s="78"/>
      <c r="SIG87" s="78"/>
      <c r="SIH87" s="78"/>
      <c r="SII87" s="78"/>
      <c r="SIJ87" s="78"/>
      <c r="SIK87" s="78"/>
      <c r="SIL87" s="78"/>
      <c r="SIM87" s="78"/>
      <c r="SIN87" s="78"/>
      <c r="SIO87" s="78"/>
      <c r="SIP87" s="78"/>
      <c r="SIQ87" s="78"/>
      <c r="SIR87" s="78"/>
      <c r="SIS87" s="78"/>
      <c r="SIT87" s="78"/>
      <c r="SIU87" s="78"/>
      <c r="SIV87" s="78"/>
      <c r="SIW87" s="78"/>
      <c r="SIX87" s="78"/>
      <c r="SIY87" s="78"/>
      <c r="SIZ87" s="78"/>
      <c r="SJA87" s="78"/>
      <c r="SJB87" s="78"/>
      <c r="SJC87" s="78"/>
      <c r="SJD87" s="78"/>
      <c r="SJE87" s="78"/>
      <c r="SJF87" s="78"/>
      <c r="SJG87" s="78"/>
      <c r="SJH87" s="78"/>
      <c r="SJI87" s="78"/>
      <c r="SJJ87" s="78"/>
      <c r="SJK87" s="78"/>
      <c r="SJL87" s="78"/>
      <c r="SJM87" s="78"/>
      <c r="SJN87" s="78"/>
      <c r="SJO87" s="78"/>
      <c r="SJP87" s="78"/>
      <c r="SJQ87" s="78"/>
      <c r="SJR87" s="78"/>
      <c r="SJS87" s="78"/>
      <c r="SJT87" s="78"/>
      <c r="SJU87" s="78"/>
      <c r="SJV87" s="78"/>
      <c r="SJW87" s="78"/>
      <c r="SJX87" s="78"/>
      <c r="SJY87" s="78"/>
      <c r="SJZ87" s="78"/>
      <c r="SKA87" s="78"/>
      <c r="SKB87" s="78"/>
      <c r="SKC87" s="78"/>
      <c r="SKD87" s="78"/>
      <c r="SKE87" s="78"/>
      <c r="SKF87" s="78"/>
      <c r="SKG87" s="78"/>
      <c r="SKH87" s="78"/>
      <c r="SKI87" s="78"/>
      <c r="SKJ87" s="78"/>
      <c r="SKK87" s="78"/>
      <c r="SKL87" s="78"/>
      <c r="SKM87" s="78"/>
      <c r="SKN87" s="78"/>
      <c r="SKO87" s="78"/>
      <c r="SKP87" s="78"/>
      <c r="SKQ87" s="78"/>
      <c r="SKR87" s="78"/>
      <c r="SKS87" s="78"/>
      <c r="SKT87" s="78"/>
      <c r="SKU87" s="78"/>
      <c r="SKV87" s="78"/>
      <c r="SKW87" s="78"/>
      <c r="SKX87" s="78"/>
      <c r="SKY87" s="78"/>
      <c r="SKZ87" s="78"/>
      <c r="SLA87" s="78"/>
      <c r="SLB87" s="78"/>
      <c r="SLC87" s="78"/>
      <c r="SLD87" s="78"/>
      <c r="SLE87" s="78"/>
      <c r="SLF87" s="78"/>
      <c r="SLG87" s="78"/>
      <c r="SLH87" s="78"/>
      <c r="SLI87" s="78"/>
      <c r="SLJ87" s="78"/>
      <c r="SLK87" s="78"/>
      <c r="SLL87" s="78"/>
      <c r="SLM87" s="78"/>
      <c r="SLN87" s="78"/>
      <c r="SLO87" s="78"/>
      <c r="SLP87" s="78"/>
      <c r="SLQ87" s="78"/>
      <c r="SLR87" s="78"/>
      <c r="SLS87" s="78"/>
      <c r="SLT87" s="78"/>
      <c r="SLU87" s="78"/>
      <c r="SLV87" s="78"/>
      <c r="SLW87" s="78"/>
      <c r="SLX87" s="78"/>
      <c r="SLY87" s="78"/>
      <c r="SLZ87" s="78"/>
      <c r="SMA87" s="78"/>
      <c r="SMB87" s="78"/>
      <c r="SMC87" s="78"/>
      <c r="SMD87" s="78"/>
      <c r="SME87" s="78"/>
      <c r="SMF87" s="78"/>
      <c r="SMG87" s="78"/>
      <c r="SMH87" s="78"/>
      <c r="SMI87" s="78"/>
      <c r="SMJ87" s="78"/>
      <c r="SMK87" s="78"/>
      <c r="SML87" s="78"/>
      <c r="SMM87" s="78"/>
      <c r="SMN87" s="78"/>
      <c r="SMO87" s="78"/>
      <c r="SMP87" s="78"/>
      <c r="SMQ87" s="78"/>
      <c r="SMR87" s="78"/>
      <c r="SMS87" s="78"/>
      <c r="SMT87" s="78"/>
      <c r="SMU87" s="78"/>
      <c r="SMV87" s="78"/>
      <c r="SMW87" s="78"/>
      <c r="SMX87" s="78"/>
      <c r="SMY87" s="78"/>
      <c r="SMZ87" s="78"/>
      <c r="SNA87" s="78"/>
      <c r="SNB87" s="78"/>
      <c r="SNC87" s="78"/>
      <c r="SND87" s="78"/>
      <c r="SNE87" s="78"/>
      <c r="SNF87" s="78"/>
      <c r="SNG87" s="78"/>
      <c r="SNH87" s="78"/>
      <c r="SNI87" s="78"/>
      <c r="SNJ87" s="78"/>
      <c r="SNK87" s="78"/>
      <c r="SNL87" s="78"/>
      <c r="SNM87" s="78"/>
      <c r="SNN87" s="78"/>
      <c r="SNO87" s="78"/>
      <c r="SNP87" s="78"/>
      <c r="SNQ87" s="78"/>
      <c r="SNR87" s="78"/>
      <c r="SNS87" s="78"/>
      <c r="SNT87" s="78"/>
      <c r="SNU87" s="78"/>
      <c r="SNV87" s="78"/>
      <c r="SNW87" s="78"/>
      <c r="SNX87" s="78"/>
      <c r="SNY87" s="78"/>
      <c r="SNZ87" s="78"/>
      <c r="SOA87" s="78"/>
      <c r="SOB87" s="78"/>
      <c r="SOC87" s="78"/>
      <c r="SOD87" s="78"/>
      <c r="SOE87" s="78"/>
      <c r="SOF87" s="78"/>
      <c r="SOG87" s="78"/>
      <c r="SOH87" s="78"/>
      <c r="SOI87" s="78"/>
      <c r="SOJ87" s="78"/>
      <c r="SOK87" s="78"/>
      <c r="SOL87" s="78"/>
      <c r="SOM87" s="78"/>
      <c r="SON87" s="78"/>
      <c r="SOO87" s="78"/>
      <c r="SOP87" s="78"/>
      <c r="SOQ87" s="78"/>
      <c r="SOR87" s="78"/>
      <c r="SOS87" s="78"/>
      <c r="SOT87" s="78"/>
      <c r="SOU87" s="78"/>
      <c r="SOV87" s="78"/>
      <c r="SOW87" s="78"/>
      <c r="SOX87" s="78"/>
      <c r="SOY87" s="78"/>
      <c r="SOZ87" s="78"/>
      <c r="SPA87" s="78"/>
      <c r="SPB87" s="78"/>
      <c r="SPC87" s="78"/>
      <c r="SPD87" s="78"/>
      <c r="SPE87" s="78"/>
      <c r="SPF87" s="78"/>
      <c r="SPG87" s="78"/>
      <c r="SPH87" s="78"/>
      <c r="SPI87" s="78"/>
      <c r="SPJ87" s="78"/>
      <c r="SPK87" s="78"/>
      <c r="SPL87" s="78"/>
      <c r="SPM87" s="78"/>
      <c r="SPN87" s="78"/>
      <c r="SPO87" s="78"/>
      <c r="SPP87" s="78"/>
      <c r="SPQ87" s="78"/>
      <c r="SPR87" s="78"/>
      <c r="SPS87" s="78"/>
      <c r="SPT87" s="78"/>
      <c r="SPU87" s="78"/>
      <c r="SPV87" s="78"/>
      <c r="SPW87" s="78"/>
      <c r="SPX87" s="78"/>
      <c r="SPY87" s="78"/>
      <c r="SPZ87" s="78"/>
      <c r="SQA87" s="78"/>
      <c r="SQB87" s="78"/>
      <c r="SQC87" s="78"/>
      <c r="SQD87" s="78"/>
      <c r="SQE87" s="78"/>
      <c r="SQF87" s="78"/>
      <c r="SQG87" s="78"/>
      <c r="SQH87" s="78"/>
      <c r="SQI87" s="78"/>
      <c r="SQJ87" s="78"/>
      <c r="SQK87" s="78"/>
      <c r="SQL87" s="78"/>
      <c r="SQM87" s="78"/>
      <c r="SQN87" s="78"/>
      <c r="SQO87" s="78"/>
      <c r="SQP87" s="78"/>
      <c r="SQQ87" s="78"/>
      <c r="SQR87" s="78"/>
      <c r="SQS87" s="78"/>
      <c r="SQT87" s="78"/>
      <c r="SQU87" s="78"/>
      <c r="SQV87" s="78"/>
      <c r="SQW87" s="78"/>
      <c r="SQX87" s="78"/>
      <c r="SQY87" s="78"/>
      <c r="SQZ87" s="78"/>
      <c r="SRA87" s="78"/>
      <c r="SRB87" s="78"/>
      <c r="SRC87" s="78"/>
      <c r="SRD87" s="78"/>
      <c r="SRE87" s="78"/>
      <c r="SRF87" s="78"/>
      <c r="SRG87" s="78"/>
      <c r="SRH87" s="78"/>
      <c r="SRI87" s="78"/>
      <c r="SRJ87" s="78"/>
      <c r="SRK87" s="78"/>
      <c r="SRL87" s="78"/>
      <c r="SRM87" s="78"/>
      <c r="SRN87" s="78"/>
      <c r="SRO87" s="78"/>
      <c r="SRP87" s="78"/>
      <c r="SRQ87" s="78"/>
      <c r="SRR87" s="78"/>
      <c r="SRS87" s="78"/>
      <c r="SRT87" s="78"/>
      <c r="SRU87" s="78"/>
      <c r="SRV87" s="78"/>
      <c r="SRW87" s="78"/>
      <c r="SRX87" s="78"/>
      <c r="SRY87" s="78"/>
      <c r="SRZ87" s="78"/>
      <c r="SSA87" s="78"/>
      <c r="SSB87" s="78"/>
      <c r="SSC87" s="78"/>
      <c r="SSD87" s="78"/>
      <c r="SSE87" s="78"/>
      <c r="SSF87" s="78"/>
      <c r="SSG87" s="78"/>
      <c r="SSH87" s="78"/>
      <c r="SSI87" s="78"/>
      <c r="SSJ87" s="78"/>
      <c r="SSK87" s="78"/>
      <c r="SSL87" s="78"/>
      <c r="SSM87" s="78"/>
      <c r="SSN87" s="78"/>
      <c r="SSO87" s="78"/>
      <c r="SSP87" s="78"/>
      <c r="SSQ87" s="78"/>
      <c r="SSR87" s="78"/>
      <c r="SSS87" s="78"/>
      <c r="SST87" s="78"/>
      <c r="SSU87" s="78"/>
      <c r="SSV87" s="78"/>
      <c r="SSW87" s="78"/>
      <c r="SSX87" s="78"/>
      <c r="SSY87" s="78"/>
      <c r="SSZ87" s="78"/>
      <c r="STA87" s="78"/>
      <c r="STB87" s="78"/>
      <c r="STC87" s="78"/>
      <c r="STD87" s="78"/>
      <c r="STE87" s="78"/>
      <c r="STF87" s="78"/>
      <c r="STG87" s="78"/>
      <c r="STH87" s="78"/>
      <c r="STI87" s="78"/>
      <c r="STJ87" s="78"/>
      <c r="STK87" s="78"/>
      <c r="STL87" s="78"/>
      <c r="STM87" s="78"/>
      <c r="STN87" s="78"/>
      <c r="STO87" s="78"/>
      <c r="STP87" s="78"/>
      <c r="STQ87" s="78"/>
      <c r="STR87" s="78"/>
      <c r="STS87" s="78"/>
      <c r="STT87" s="78"/>
      <c r="STU87" s="78"/>
      <c r="STV87" s="78"/>
      <c r="STW87" s="78"/>
      <c r="STX87" s="78"/>
      <c r="STY87" s="78"/>
      <c r="STZ87" s="78"/>
      <c r="SUA87" s="78"/>
      <c r="SUB87" s="78"/>
      <c r="SUC87" s="78"/>
      <c r="SUD87" s="78"/>
      <c r="SUE87" s="78"/>
      <c r="SUF87" s="78"/>
      <c r="SUG87" s="78"/>
      <c r="SUH87" s="78"/>
      <c r="SUI87" s="78"/>
      <c r="SUJ87" s="78"/>
      <c r="SUK87" s="78"/>
      <c r="SUL87" s="78"/>
      <c r="SUM87" s="78"/>
      <c r="SUN87" s="78"/>
      <c r="SUO87" s="78"/>
      <c r="SUP87" s="78"/>
      <c r="SUQ87" s="78"/>
      <c r="SUR87" s="78"/>
      <c r="SUS87" s="78"/>
      <c r="SUT87" s="78"/>
      <c r="SUU87" s="78"/>
      <c r="SUV87" s="78"/>
      <c r="SUW87" s="78"/>
      <c r="SUX87" s="78"/>
      <c r="SUY87" s="78"/>
      <c r="SUZ87" s="78"/>
      <c r="SVA87" s="78"/>
      <c r="SVB87" s="78"/>
      <c r="SVC87" s="78"/>
      <c r="SVD87" s="78"/>
      <c r="SVE87" s="78"/>
      <c r="SVF87" s="78"/>
      <c r="SVG87" s="78"/>
      <c r="SVH87" s="78"/>
      <c r="SVI87" s="78"/>
      <c r="SVJ87" s="78"/>
      <c r="SVK87" s="78"/>
      <c r="SVL87" s="78"/>
      <c r="SVM87" s="78"/>
      <c r="SVN87" s="78"/>
      <c r="SVO87" s="78"/>
      <c r="SVP87" s="78"/>
      <c r="SVQ87" s="78"/>
      <c r="SVR87" s="78"/>
      <c r="SVS87" s="78"/>
      <c r="SVT87" s="78"/>
      <c r="SVU87" s="78"/>
      <c r="SVV87" s="78"/>
      <c r="SVW87" s="78"/>
      <c r="SVX87" s="78"/>
      <c r="SVY87" s="78"/>
      <c r="SVZ87" s="78"/>
      <c r="SWA87" s="78"/>
      <c r="SWB87" s="78"/>
      <c r="SWC87" s="78"/>
      <c r="SWD87" s="78"/>
      <c r="SWE87" s="78"/>
      <c r="SWF87" s="78"/>
      <c r="SWG87" s="78"/>
      <c r="SWH87" s="78"/>
      <c r="SWI87" s="78"/>
      <c r="SWJ87" s="78"/>
      <c r="SWK87" s="78"/>
      <c r="SWL87" s="78"/>
      <c r="SWM87" s="78"/>
      <c r="SWN87" s="78"/>
      <c r="SWO87" s="78"/>
      <c r="SWP87" s="78"/>
      <c r="SWQ87" s="78"/>
      <c r="SWR87" s="78"/>
      <c r="SWS87" s="78"/>
      <c r="SWT87" s="78"/>
      <c r="SWU87" s="78"/>
      <c r="SWV87" s="78"/>
      <c r="SWW87" s="78"/>
      <c r="SWX87" s="78"/>
      <c r="SWY87" s="78"/>
      <c r="SWZ87" s="78"/>
      <c r="SXA87" s="78"/>
      <c r="SXB87" s="78"/>
      <c r="SXC87" s="78"/>
      <c r="SXD87" s="78"/>
      <c r="SXE87" s="78"/>
      <c r="SXF87" s="78"/>
      <c r="SXG87" s="78"/>
      <c r="SXH87" s="78"/>
      <c r="SXI87" s="78"/>
      <c r="SXJ87" s="78"/>
      <c r="SXK87" s="78"/>
      <c r="SXL87" s="78"/>
      <c r="SXM87" s="78"/>
      <c r="SXN87" s="78"/>
      <c r="SXO87" s="78"/>
      <c r="SXP87" s="78"/>
      <c r="SXQ87" s="78"/>
      <c r="SXR87" s="78"/>
      <c r="SXS87" s="78"/>
      <c r="SXT87" s="78"/>
      <c r="SXU87" s="78"/>
      <c r="SXV87" s="78"/>
      <c r="SXW87" s="78"/>
      <c r="SXX87" s="78"/>
      <c r="SXY87" s="78"/>
      <c r="SXZ87" s="78"/>
      <c r="SYA87" s="78"/>
      <c r="SYB87" s="78"/>
      <c r="SYC87" s="78"/>
      <c r="SYD87" s="78"/>
      <c r="SYE87" s="78"/>
      <c r="SYF87" s="78"/>
      <c r="SYG87" s="78"/>
      <c r="SYH87" s="78"/>
      <c r="SYI87" s="78"/>
      <c r="SYJ87" s="78"/>
      <c r="SYK87" s="78"/>
      <c r="SYL87" s="78"/>
      <c r="SYM87" s="78"/>
      <c r="SYN87" s="78"/>
      <c r="SYO87" s="78"/>
      <c r="SYP87" s="78"/>
      <c r="SYQ87" s="78"/>
      <c r="SYR87" s="78"/>
      <c r="SYS87" s="78"/>
      <c r="SYT87" s="78"/>
      <c r="SYU87" s="78"/>
      <c r="SYV87" s="78"/>
      <c r="SYW87" s="78"/>
      <c r="SYX87" s="78"/>
      <c r="SYY87" s="78"/>
      <c r="SYZ87" s="78"/>
      <c r="SZA87" s="78"/>
      <c r="SZB87" s="78"/>
      <c r="SZC87" s="78"/>
      <c r="SZD87" s="78"/>
      <c r="SZE87" s="78"/>
      <c r="SZF87" s="78"/>
      <c r="SZG87" s="78"/>
      <c r="SZH87" s="78"/>
      <c r="SZI87" s="78"/>
      <c r="SZJ87" s="78"/>
      <c r="SZK87" s="78"/>
      <c r="SZL87" s="78"/>
      <c r="SZM87" s="78"/>
      <c r="SZN87" s="78"/>
      <c r="SZO87" s="78"/>
      <c r="SZP87" s="78"/>
      <c r="SZQ87" s="78"/>
      <c r="SZR87" s="78"/>
      <c r="SZS87" s="78"/>
      <c r="SZT87" s="78"/>
      <c r="SZU87" s="78"/>
      <c r="SZV87" s="78"/>
      <c r="SZW87" s="78"/>
      <c r="SZX87" s="78"/>
      <c r="SZY87" s="78"/>
      <c r="SZZ87" s="78"/>
      <c r="TAA87" s="78"/>
      <c r="TAB87" s="78"/>
      <c r="TAC87" s="78"/>
      <c r="TAD87" s="78"/>
      <c r="TAE87" s="78"/>
      <c r="TAF87" s="78"/>
      <c r="TAG87" s="78"/>
      <c r="TAH87" s="78"/>
      <c r="TAI87" s="78"/>
      <c r="TAJ87" s="78"/>
      <c r="TAK87" s="78"/>
      <c r="TAL87" s="78"/>
      <c r="TAM87" s="78"/>
      <c r="TAN87" s="78"/>
      <c r="TAO87" s="78"/>
      <c r="TAP87" s="78"/>
      <c r="TAQ87" s="78"/>
      <c r="TAR87" s="78"/>
      <c r="TAS87" s="78"/>
      <c r="TAT87" s="78"/>
      <c r="TAU87" s="78"/>
      <c r="TAV87" s="78"/>
      <c r="TAW87" s="78"/>
      <c r="TAX87" s="78"/>
      <c r="TAY87" s="78"/>
      <c r="TAZ87" s="78"/>
      <c r="TBA87" s="78"/>
      <c r="TBB87" s="78"/>
      <c r="TBC87" s="78"/>
      <c r="TBD87" s="78"/>
      <c r="TBE87" s="78"/>
      <c r="TBF87" s="78"/>
      <c r="TBG87" s="78"/>
      <c r="TBH87" s="78"/>
      <c r="TBI87" s="78"/>
      <c r="TBJ87" s="78"/>
      <c r="TBK87" s="78"/>
      <c r="TBL87" s="78"/>
      <c r="TBM87" s="78"/>
      <c r="TBN87" s="78"/>
      <c r="TBO87" s="78"/>
      <c r="TBP87" s="78"/>
      <c r="TBQ87" s="78"/>
      <c r="TBR87" s="78"/>
      <c r="TBS87" s="78"/>
      <c r="TBT87" s="78"/>
      <c r="TBU87" s="78"/>
      <c r="TBV87" s="78"/>
      <c r="TBW87" s="78"/>
      <c r="TBX87" s="78"/>
      <c r="TBY87" s="78"/>
      <c r="TBZ87" s="78"/>
      <c r="TCA87" s="78"/>
      <c r="TCB87" s="78"/>
      <c r="TCC87" s="78"/>
      <c r="TCD87" s="78"/>
      <c r="TCE87" s="78"/>
      <c r="TCF87" s="78"/>
      <c r="TCG87" s="78"/>
      <c r="TCH87" s="78"/>
      <c r="TCI87" s="78"/>
      <c r="TCJ87" s="78"/>
      <c r="TCK87" s="78"/>
      <c r="TCL87" s="78"/>
      <c r="TCM87" s="78"/>
      <c r="TCN87" s="78"/>
      <c r="TCO87" s="78"/>
      <c r="TCP87" s="78"/>
      <c r="TCQ87" s="78"/>
      <c r="TCR87" s="78"/>
      <c r="TCS87" s="78"/>
      <c r="TCT87" s="78"/>
      <c r="TCU87" s="78"/>
      <c r="TCV87" s="78"/>
      <c r="TCW87" s="78"/>
      <c r="TCX87" s="78"/>
      <c r="TCY87" s="78"/>
      <c r="TCZ87" s="78"/>
      <c r="TDA87" s="78"/>
      <c r="TDB87" s="78"/>
      <c r="TDC87" s="78"/>
      <c r="TDD87" s="78"/>
      <c r="TDE87" s="78"/>
      <c r="TDF87" s="78"/>
      <c r="TDG87" s="78"/>
      <c r="TDH87" s="78"/>
      <c r="TDI87" s="78"/>
      <c r="TDJ87" s="78"/>
      <c r="TDK87" s="78"/>
      <c r="TDL87" s="78"/>
      <c r="TDM87" s="78"/>
      <c r="TDN87" s="78"/>
      <c r="TDO87" s="78"/>
      <c r="TDP87" s="78"/>
      <c r="TDQ87" s="78"/>
      <c r="TDR87" s="78"/>
      <c r="TDS87" s="78"/>
      <c r="TDT87" s="78"/>
      <c r="TDU87" s="78"/>
      <c r="TDV87" s="78"/>
      <c r="TDW87" s="78"/>
      <c r="TDX87" s="78"/>
      <c r="TDY87" s="78"/>
      <c r="TDZ87" s="78"/>
      <c r="TEA87" s="78"/>
      <c r="TEB87" s="78"/>
      <c r="TEC87" s="78"/>
      <c r="TED87" s="78"/>
      <c r="TEE87" s="78"/>
      <c r="TEF87" s="78"/>
      <c r="TEG87" s="78"/>
      <c r="TEH87" s="78"/>
      <c r="TEI87" s="78"/>
      <c r="TEJ87" s="78"/>
      <c r="TEK87" s="78"/>
      <c r="TEL87" s="78"/>
      <c r="TEM87" s="78"/>
      <c r="TEN87" s="78"/>
      <c r="TEO87" s="78"/>
      <c r="TEP87" s="78"/>
      <c r="TEQ87" s="78"/>
      <c r="TER87" s="78"/>
      <c r="TES87" s="78"/>
      <c r="TET87" s="78"/>
      <c r="TEU87" s="78"/>
      <c r="TEV87" s="78"/>
      <c r="TEW87" s="78"/>
      <c r="TEX87" s="78"/>
      <c r="TEY87" s="78"/>
      <c r="TEZ87" s="78"/>
      <c r="TFA87" s="78"/>
      <c r="TFB87" s="78"/>
      <c r="TFC87" s="78"/>
      <c r="TFD87" s="78"/>
      <c r="TFE87" s="78"/>
      <c r="TFF87" s="78"/>
      <c r="TFG87" s="78"/>
      <c r="TFH87" s="78"/>
      <c r="TFI87" s="78"/>
      <c r="TFJ87" s="78"/>
      <c r="TFK87" s="78"/>
      <c r="TFL87" s="78"/>
      <c r="TFM87" s="78"/>
      <c r="TFN87" s="78"/>
      <c r="TFO87" s="78"/>
      <c r="TFP87" s="78"/>
      <c r="TFQ87" s="78"/>
      <c r="TFR87" s="78"/>
      <c r="TFS87" s="78"/>
      <c r="TFT87" s="78"/>
      <c r="TFU87" s="78"/>
      <c r="TFV87" s="78"/>
      <c r="TFW87" s="78"/>
      <c r="TFX87" s="78"/>
      <c r="TFY87" s="78"/>
      <c r="TFZ87" s="78"/>
      <c r="TGA87" s="78"/>
      <c r="TGB87" s="78"/>
      <c r="TGC87" s="78"/>
      <c r="TGD87" s="78"/>
      <c r="TGE87" s="78"/>
      <c r="TGF87" s="78"/>
      <c r="TGG87" s="78"/>
      <c r="TGH87" s="78"/>
      <c r="TGI87" s="78"/>
      <c r="TGJ87" s="78"/>
      <c r="TGK87" s="78"/>
      <c r="TGL87" s="78"/>
      <c r="TGM87" s="78"/>
      <c r="TGN87" s="78"/>
      <c r="TGO87" s="78"/>
      <c r="TGP87" s="78"/>
      <c r="TGQ87" s="78"/>
      <c r="TGR87" s="78"/>
      <c r="TGS87" s="78"/>
      <c r="TGT87" s="78"/>
      <c r="TGU87" s="78"/>
      <c r="TGV87" s="78"/>
      <c r="TGW87" s="78"/>
      <c r="TGX87" s="78"/>
      <c r="TGY87" s="78"/>
      <c r="TGZ87" s="78"/>
      <c r="THA87" s="78"/>
      <c r="THB87" s="78"/>
      <c r="THC87" s="78"/>
      <c r="THD87" s="78"/>
      <c r="THE87" s="78"/>
      <c r="THF87" s="78"/>
      <c r="THG87" s="78"/>
      <c r="THH87" s="78"/>
      <c r="THI87" s="78"/>
      <c r="THJ87" s="78"/>
      <c r="THK87" s="78"/>
      <c r="THL87" s="78"/>
      <c r="THM87" s="78"/>
      <c r="THN87" s="78"/>
      <c r="THO87" s="78"/>
      <c r="THP87" s="78"/>
      <c r="THQ87" s="78"/>
      <c r="THR87" s="78"/>
      <c r="THS87" s="78"/>
      <c r="THT87" s="78"/>
      <c r="THU87" s="78"/>
      <c r="THV87" s="78"/>
      <c r="THW87" s="78"/>
      <c r="THX87" s="78"/>
      <c r="THY87" s="78"/>
      <c r="THZ87" s="78"/>
      <c r="TIA87" s="78"/>
      <c r="TIB87" s="78"/>
      <c r="TIC87" s="78"/>
      <c r="TID87" s="78"/>
      <c r="TIE87" s="78"/>
      <c r="TIF87" s="78"/>
      <c r="TIG87" s="78"/>
      <c r="TIH87" s="78"/>
      <c r="TII87" s="78"/>
      <c r="TIJ87" s="78"/>
      <c r="TIK87" s="78"/>
      <c r="TIL87" s="78"/>
      <c r="TIM87" s="78"/>
      <c r="TIN87" s="78"/>
      <c r="TIO87" s="78"/>
      <c r="TIP87" s="78"/>
      <c r="TIQ87" s="78"/>
      <c r="TIR87" s="78"/>
      <c r="TIS87" s="78"/>
      <c r="TIT87" s="78"/>
      <c r="TIU87" s="78"/>
      <c r="TIV87" s="78"/>
      <c r="TIW87" s="78"/>
      <c r="TIX87" s="78"/>
      <c r="TIY87" s="78"/>
      <c r="TIZ87" s="78"/>
      <c r="TJA87" s="78"/>
      <c r="TJB87" s="78"/>
      <c r="TJC87" s="78"/>
      <c r="TJD87" s="78"/>
      <c r="TJE87" s="78"/>
      <c r="TJF87" s="78"/>
      <c r="TJG87" s="78"/>
      <c r="TJH87" s="78"/>
      <c r="TJI87" s="78"/>
      <c r="TJJ87" s="78"/>
      <c r="TJK87" s="78"/>
      <c r="TJL87" s="78"/>
      <c r="TJM87" s="78"/>
      <c r="TJN87" s="78"/>
      <c r="TJO87" s="78"/>
      <c r="TJP87" s="78"/>
      <c r="TJQ87" s="78"/>
      <c r="TJR87" s="78"/>
      <c r="TJS87" s="78"/>
      <c r="TJT87" s="78"/>
      <c r="TJU87" s="78"/>
      <c r="TJV87" s="78"/>
      <c r="TJW87" s="78"/>
      <c r="TJX87" s="78"/>
      <c r="TJY87" s="78"/>
      <c r="TJZ87" s="78"/>
      <c r="TKA87" s="78"/>
      <c r="TKB87" s="78"/>
      <c r="TKC87" s="78"/>
      <c r="TKD87" s="78"/>
      <c r="TKE87" s="78"/>
      <c r="TKF87" s="78"/>
      <c r="TKG87" s="78"/>
      <c r="TKH87" s="78"/>
      <c r="TKI87" s="78"/>
      <c r="TKJ87" s="78"/>
      <c r="TKK87" s="78"/>
      <c r="TKL87" s="78"/>
      <c r="TKM87" s="78"/>
      <c r="TKN87" s="78"/>
      <c r="TKO87" s="78"/>
      <c r="TKP87" s="78"/>
      <c r="TKQ87" s="78"/>
      <c r="TKR87" s="78"/>
      <c r="TKS87" s="78"/>
      <c r="TKT87" s="78"/>
      <c r="TKU87" s="78"/>
      <c r="TKV87" s="78"/>
      <c r="TKW87" s="78"/>
      <c r="TKX87" s="78"/>
      <c r="TKY87" s="78"/>
      <c r="TKZ87" s="78"/>
      <c r="TLA87" s="78"/>
      <c r="TLB87" s="78"/>
      <c r="TLC87" s="78"/>
      <c r="TLD87" s="78"/>
      <c r="TLE87" s="78"/>
      <c r="TLF87" s="78"/>
      <c r="TLG87" s="78"/>
      <c r="TLH87" s="78"/>
      <c r="TLI87" s="78"/>
      <c r="TLJ87" s="78"/>
      <c r="TLK87" s="78"/>
      <c r="TLL87" s="78"/>
      <c r="TLM87" s="78"/>
      <c r="TLN87" s="78"/>
      <c r="TLO87" s="78"/>
      <c r="TLP87" s="78"/>
      <c r="TLQ87" s="78"/>
      <c r="TLR87" s="78"/>
      <c r="TLS87" s="78"/>
      <c r="TLT87" s="78"/>
      <c r="TLU87" s="78"/>
      <c r="TLV87" s="78"/>
      <c r="TLW87" s="78"/>
      <c r="TLX87" s="78"/>
      <c r="TLY87" s="78"/>
      <c r="TLZ87" s="78"/>
      <c r="TMA87" s="78"/>
      <c r="TMB87" s="78"/>
      <c r="TMC87" s="78"/>
      <c r="TMD87" s="78"/>
      <c r="TME87" s="78"/>
      <c r="TMF87" s="78"/>
      <c r="TMG87" s="78"/>
      <c r="TMH87" s="78"/>
      <c r="TMI87" s="78"/>
      <c r="TMJ87" s="78"/>
      <c r="TMK87" s="78"/>
      <c r="TML87" s="78"/>
      <c r="TMM87" s="78"/>
      <c r="TMN87" s="78"/>
      <c r="TMO87" s="78"/>
      <c r="TMP87" s="78"/>
      <c r="TMQ87" s="78"/>
      <c r="TMR87" s="78"/>
      <c r="TMS87" s="78"/>
      <c r="TMT87" s="78"/>
      <c r="TMU87" s="78"/>
      <c r="TMV87" s="78"/>
      <c r="TMW87" s="78"/>
      <c r="TMX87" s="78"/>
      <c r="TMY87" s="78"/>
      <c r="TMZ87" s="78"/>
      <c r="TNA87" s="78"/>
      <c r="TNB87" s="78"/>
      <c r="TNC87" s="78"/>
      <c r="TND87" s="78"/>
      <c r="TNE87" s="78"/>
      <c r="TNF87" s="78"/>
      <c r="TNG87" s="78"/>
      <c r="TNH87" s="78"/>
      <c r="TNI87" s="78"/>
      <c r="TNJ87" s="78"/>
      <c r="TNK87" s="78"/>
      <c r="TNL87" s="78"/>
      <c r="TNM87" s="78"/>
      <c r="TNN87" s="78"/>
      <c r="TNO87" s="78"/>
      <c r="TNP87" s="78"/>
      <c r="TNQ87" s="78"/>
      <c r="TNR87" s="78"/>
      <c r="TNS87" s="78"/>
      <c r="TNT87" s="78"/>
      <c r="TNU87" s="78"/>
      <c r="TNV87" s="78"/>
      <c r="TNW87" s="78"/>
      <c r="TNX87" s="78"/>
      <c r="TNY87" s="78"/>
      <c r="TNZ87" s="78"/>
      <c r="TOA87" s="78"/>
      <c r="TOB87" s="78"/>
      <c r="TOC87" s="78"/>
      <c r="TOD87" s="78"/>
      <c r="TOE87" s="78"/>
      <c r="TOF87" s="78"/>
      <c r="TOG87" s="78"/>
      <c r="TOH87" s="78"/>
      <c r="TOI87" s="78"/>
      <c r="TOJ87" s="78"/>
      <c r="TOK87" s="78"/>
      <c r="TOL87" s="78"/>
      <c r="TOM87" s="78"/>
      <c r="TON87" s="78"/>
      <c r="TOO87" s="78"/>
      <c r="TOP87" s="78"/>
      <c r="TOQ87" s="78"/>
      <c r="TOR87" s="78"/>
      <c r="TOS87" s="78"/>
      <c r="TOT87" s="78"/>
      <c r="TOU87" s="78"/>
      <c r="TOV87" s="78"/>
      <c r="TOW87" s="78"/>
      <c r="TOX87" s="78"/>
      <c r="TOY87" s="78"/>
      <c r="TOZ87" s="78"/>
      <c r="TPA87" s="78"/>
      <c r="TPB87" s="78"/>
      <c r="TPC87" s="78"/>
      <c r="TPD87" s="78"/>
      <c r="TPE87" s="78"/>
      <c r="TPF87" s="78"/>
      <c r="TPG87" s="78"/>
      <c r="TPH87" s="78"/>
      <c r="TPI87" s="78"/>
      <c r="TPJ87" s="78"/>
      <c r="TPK87" s="78"/>
      <c r="TPL87" s="78"/>
      <c r="TPM87" s="78"/>
      <c r="TPN87" s="78"/>
      <c r="TPO87" s="78"/>
      <c r="TPP87" s="78"/>
      <c r="TPQ87" s="78"/>
      <c r="TPR87" s="78"/>
      <c r="TPS87" s="78"/>
      <c r="TPT87" s="78"/>
      <c r="TPU87" s="78"/>
      <c r="TPV87" s="78"/>
      <c r="TPW87" s="78"/>
      <c r="TPX87" s="78"/>
      <c r="TPY87" s="78"/>
      <c r="TPZ87" s="78"/>
      <c r="TQA87" s="78"/>
      <c r="TQB87" s="78"/>
      <c r="TQC87" s="78"/>
      <c r="TQD87" s="78"/>
      <c r="TQE87" s="78"/>
      <c r="TQF87" s="78"/>
      <c r="TQG87" s="78"/>
      <c r="TQH87" s="78"/>
      <c r="TQI87" s="78"/>
      <c r="TQJ87" s="78"/>
      <c r="TQK87" s="78"/>
      <c r="TQL87" s="78"/>
      <c r="TQM87" s="78"/>
      <c r="TQN87" s="78"/>
      <c r="TQO87" s="78"/>
      <c r="TQP87" s="78"/>
      <c r="TQQ87" s="78"/>
      <c r="TQR87" s="78"/>
      <c r="TQS87" s="78"/>
      <c r="TQT87" s="78"/>
      <c r="TQU87" s="78"/>
      <c r="TQV87" s="78"/>
      <c r="TQW87" s="78"/>
      <c r="TQX87" s="78"/>
      <c r="TQY87" s="78"/>
      <c r="TQZ87" s="78"/>
      <c r="TRA87" s="78"/>
      <c r="TRB87" s="78"/>
      <c r="TRC87" s="78"/>
      <c r="TRD87" s="78"/>
      <c r="TRE87" s="78"/>
      <c r="TRF87" s="78"/>
      <c r="TRG87" s="78"/>
      <c r="TRH87" s="78"/>
      <c r="TRI87" s="78"/>
      <c r="TRJ87" s="78"/>
      <c r="TRK87" s="78"/>
      <c r="TRL87" s="78"/>
      <c r="TRM87" s="78"/>
      <c r="TRN87" s="78"/>
      <c r="TRO87" s="78"/>
      <c r="TRP87" s="78"/>
      <c r="TRQ87" s="78"/>
      <c r="TRR87" s="78"/>
      <c r="TRS87" s="78"/>
      <c r="TRT87" s="78"/>
      <c r="TRU87" s="78"/>
      <c r="TRV87" s="78"/>
      <c r="TRW87" s="78"/>
      <c r="TRX87" s="78"/>
      <c r="TRY87" s="78"/>
      <c r="TRZ87" s="78"/>
      <c r="TSA87" s="78"/>
      <c r="TSB87" s="78"/>
      <c r="TSC87" s="78"/>
      <c r="TSD87" s="78"/>
      <c r="TSE87" s="78"/>
      <c r="TSF87" s="78"/>
      <c r="TSG87" s="78"/>
      <c r="TSH87" s="78"/>
      <c r="TSI87" s="78"/>
      <c r="TSJ87" s="78"/>
      <c r="TSK87" s="78"/>
      <c r="TSL87" s="78"/>
      <c r="TSM87" s="78"/>
      <c r="TSN87" s="78"/>
      <c r="TSO87" s="78"/>
      <c r="TSP87" s="78"/>
      <c r="TSQ87" s="78"/>
      <c r="TSR87" s="78"/>
      <c r="TSS87" s="78"/>
      <c r="TST87" s="78"/>
      <c r="TSU87" s="78"/>
      <c r="TSV87" s="78"/>
      <c r="TSW87" s="78"/>
      <c r="TSX87" s="78"/>
      <c r="TSY87" s="78"/>
      <c r="TSZ87" s="78"/>
      <c r="TTA87" s="78"/>
      <c r="TTB87" s="78"/>
      <c r="TTC87" s="78"/>
      <c r="TTD87" s="78"/>
      <c r="TTE87" s="78"/>
      <c r="TTF87" s="78"/>
      <c r="TTG87" s="78"/>
      <c r="TTH87" s="78"/>
      <c r="TTI87" s="78"/>
      <c r="TTJ87" s="78"/>
      <c r="TTK87" s="78"/>
      <c r="TTL87" s="78"/>
      <c r="TTM87" s="78"/>
      <c r="TTN87" s="78"/>
      <c r="TTO87" s="78"/>
      <c r="TTP87" s="78"/>
      <c r="TTQ87" s="78"/>
      <c r="TTR87" s="78"/>
      <c r="TTS87" s="78"/>
      <c r="TTT87" s="78"/>
      <c r="TTU87" s="78"/>
      <c r="TTV87" s="78"/>
      <c r="TTW87" s="78"/>
      <c r="TTX87" s="78"/>
      <c r="TTY87" s="78"/>
      <c r="TTZ87" s="78"/>
      <c r="TUA87" s="78"/>
      <c r="TUB87" s="78"/>
      <c r="TUC87" s="78"/>
      <c r="TUD87" s="78"/>
      <c r="TUE87" s="78"/>
      <c r="TUF87" s="78"/>
      <c r="TUG87" s="78"/>
      <c r="TUH87" s="78"/>
      <c r="TUI87" s="78"/>
      <c r="TUJ87" s="78"/>
      <c r="TUK87" s="78"/>
      <c r="TUL87" s="78"/>
      <c r="TUM87" s="78"/>
      <c r="TUN87" s="78"/>
      <c r="TUO87" s="78"/>
      <c r="TUP87" s="78"/>
      <c r="TUQ87" s="78"/>
      <c r="TUR87" s="78"/>
      <c r="TUS87" s="78"/>
      <c r="TUT87" s="78"/>
      <c r="TUU87" s="78"/>
      <c r="TUV87" s="78"/>
      <c r="TUW87" s="78"/>
      <c r="TUX87" s="78"/>
      <c r="TUY87" s="78"/>
      <c r="TUZ87" s="78"/>
      <c r="TVA87" s="78"/>
      <c r="TVB87" s="78"/>
      <c r="TVC87" s="78"/>
      <c r="TVD87" s="78"/>
      <c r="TVE87" s="78"/>
      <c r="TVF87" s="78"/>
      <c r="TVG87" s="78"/>
      <c r="TVH87" s="78"/>
      <c r="TVI87" s="78"/>
      <c r="TVJ87" s="78"/>
      <c r="TVK87" s="78"/>
      <c r="TVL87" s="78"/>
      <c r="TVM87" s="78"/>
      <c r="TVN87" s="78"/>
      <c r="TVO87" s="78"/>
      <c r="TVP87" s="78"/>
      <c r="TVQ87" s="78"/>
      <c r="TVR87" s="78"/>
      <c r="TVS87" s="78"/>
      <c r="TVT87" s="78"/>
      <c r="TVU87" s="78"/>
      <c r="TVV87" s="78"/>
      <c r="TVW87" s="78"/>
      <c r="TVX87" s="78"/>
      <c r="TVY87" s="78"/>
      <c r="TVZ87" s="78"/>
      <c r="TWA87" s="78"/>
      <c r="TWB87" s="78"/>
      <c r="TWC87" s="78"/>
      <c r="TWD87" s="78"/>
      <c r="TWE87" s="78"/>
      <c r="TWF87" s="78"/>
      <c r="TWG87" s="78"/>
      <c r="TWH87" s="78"/>
      <c r="TWI87" s="78"/>
      <c r="TWJ87" s="78"/>
      <c r="TWK87" s="78"/>
      <c r="TWL87" s="78"/>
      <c r="TWM87" s="78"/>
      <c r="TWN87" s="78"/>
      <c r="TWO87" s="78"/>
      <c r="TWP87" s="78"/>
      <c r="TWQ87" s="78"/>
      <c r="TWR87" s="78"/>
      <c r="TWS87" s="78"/>
      <c r="TWT87" s="78"/>
      <c r="TWU87" s="78"/>
      <c r="TWV87" s="78"/>
      <c r="TWW87" s="78"/>
      <c r="TWX87" s="78"/>
      <c r="TWY87" s="78"/>
      <c r="TWZ87" s="78"/>
      <c r="TXA87" s="78"/>
      <c r="TXB87" s="78"/>
      <c r="TXC87" s="78"/>
      <c r="TXD87" s="78"/>
      <c r="TXE87" s="78"/>
      <c r="TXF87" s="78"/>
      <c r="TXG87" s="78"/>
      <c r="TXH87" s="78"/>
      <c r="TXI87" s="78"/>
      <c r="TXJ87" s="78"/>
      <c r="TXK87" s="78"/>
      <c r="TXL87" s="78"/>
      <c r="TXM87" s="78"/>
      <c r="TXN87" s="78"/>
      <c r="TXO87" s="78"/>
      <c r="TXP87" s="78"/>
      <c r="TXQ87" s="78"/>
      <c r="TXR87" s="78"/>
      <c r="TXS87" s="78"/>
      <c r="TXT87" s="78"/>
      <c r="TXU87" s="78"/>
      <c r="TXV87" s="78"/>
      <c r="TXW87" s="78"/>
      <c r="TXX87" s="78"/>
      <c r="TXY87" s="78"/>
      <c r="TXZ87" s="78"/>
      <c r="TYA87" s="78"/>
      <c r="TYB87" s="78"/>
      <c r="TYC87" s="78"/>
      <c r="TYD87" s="78"/>
      <c r="TYE87" s="78"/>
      <c r="TYF87" s="78"/>
      <c r="TYG87" s="78"/>
      <c r="TYH87" s="78"/>
      <c r="TYI87" s="78"/>
      <c r="TYJ87" s="78"/>
      <c r="TYK87" s="78"/>
      <c r="TYL87" s="78"/>
      <c r="TYM87" s="78"/>
      <c r="TYN87" s="78"/>
      <c r="TYO87" s="78"/>
      <c r="TYP87" s="78"/>
      <c r="TYQ87" s="78"/>
      <c r="TYR87" s="78"/>
      <c r="TYS87" s="78"/>
      <c r="TYT87" s="78"/>
      <c r="TYU87" s="78"/>
      <c r="TYV87" s="78"/>
      <c r="TYW87" s="78"/>
      <c r="TYX87" s="78"/>
      <c r="TYY87" s="78"/>
      <c r="TYZ87" s="78"/>
      <c r="TZA87" s="78"/>
      <c r="TZB87" s="78"/>
      <c r="TZC87" s="78"/>
      <c r="TZD87" s="78"/>
      <c r="TZE87" s="78"/>
      <c r="TZF87" s="78"/>
      <c r="TZG87" s="78"/>
      <c r="TZH87" s="78"/>
      <c r="TZI87" s="78"/>
      <c r="TZJ87" s="78"/>
      <c r="TZK87" s="78"/>
      <c r="TZL87" s="78"/>
      <c r="TZM87" s="78"/>
      <c r="TZN87" s="78"/>
      <c r="TZO87" s="78"/>
      <c r="TZP87" s="78"/>
      <c r="TZQ87" s="78"/>
      <c r="TZR87" s="78"/>
      <c r="TZS87" s="78"/>
      <c r="TZT87" s="78"/>
      <c r="TZU87" s="78"/>
      <c r="TZV87" s="78"/>
      <c r="TZW87" s="78"/>
      <c r="TZX87" s="78"/>
      <c r="TZY87" s="78"/>
      <c r="TZZ87" s="78"/>
      <c r="UAA87" s="78"/>
      <c r="UAB87" s="78"/>
      <c r="UAC87" s="78"/>
      <c r="UAD87" s="78"/>
      <c r="UAE87" s="78"/>
      <c r="UAF87" s="78"/>
      <c r="UAG87" s="78"/>
      <c r="UAH87" s="78"/>
      <c r="UAI87" s="78"/>
      <c r="UAJ87" s="78"/>
      <c r="UAK87" s="78"/>
      <c r="UAL87" s="78"/>
      <c r="UAM87" s="78"/>
      <c r="UAN87" s="78"/>
      <c r="UAO87" s="78"/>
      <c r="UAP87" s="78"/>
      <c r="UAQ87" s="78"/>
      <c r="UAR87" s="78"/>
      <c r="UAS87" s="78"/>
      <c r="UAT87" s="78"/>
      <c r="UAU87" s="78"/>
      <c r="UAV87" s="78"/>
      <c r="UAW87" s="78"/>
      <c r="UAX87" s="78"/>
      <c r="UAY87" s="78"/>
      <c r="UAZ87" s="78"/>
      <c r="UBA87" s="78"/>
      <c r="UBB87" s="78"/>
      <c r="UBC87" s="78"/>
      <c r="UBD87" s="78"/>
      <c r="UBE87" s="78"/>
      <c r="UBF87" s="78"/>
      <c r="UBG87" s="78"/>
      <c r="UBH87" s="78"/>
      <c r="UBI87" s="78"/>
      <c r="UBJ87" s="78"/>
      <c r="UBK87" s="78"/>
      <c r="UBL87" s="78"/>
      <c r="UBM87" s="78"/>
      <c r="UBN87" s="78"/>
      <c r="UBO87" s="78"/>
      <c r="UBP87" s="78"/>
      <c r="UBQ87" s="78"/>
      <c r="UBR87" s="78"/>
      <c r="UBS87" s="78"/>
      <c r="UBT87" s="78"/>
      <c r="UBU87" s="78"/>
      <c r="UBV87" s="78"/>
      <c r="UBW87" s="78"/>
      <c r="UBX87" s="78"/>
      <c r="UBY87" s="78"/>
      <c r="UBZ87" s="78"/>
      <c r="UCA87" s="78"/>
      <c r="UCB87" s="78"/>
      <c r="UCC87" s="78"/>
      <c r="UCD87" s="78"/>
      <c r="UCE87" s="78"/>
      <c r="UCF87" s="78"/>
      <c r="UCG87" s="78"/>
      <c r="UCH87" s="78"/>
      <c r="UCI87" s="78"/>
      <c r="UCJ87" s="78"/>
      <c r="UCK87" s="78"/>
      <c r="UCL87" s="78"/>
      <c r="UCM87" s="78"/>
      <c r="UCN87" s="78"/>
      <c r="UCO87" s="78"/>
      <c r="UCP87" s="78"/>
      <c r="UCQ87" s="78"/>
      <c r="UCR87" s="78"/>
      <c r="UCS87" s="78"/>
      <c r="UCT87" s="78"/>
      <c r="UCU87" s="78"/>
      <c r="UCV87" s="78"/>
      <c r="UCW87" s="78"/>
      <c r="UCX87" s="78"/>
      <c r="UCY87" s="78"/>
      <c r="UCZ87" s="78"/>
      <c r="UDA87" s="78"/>
      <c r="UDB87" s="78"/>
      <c r="UDC87" s="78"/>
      <c r="UDD87" s="78"/>
      <c r="UDE87" s="78"/>
      <c r="UDF87" s="78"/>
      <c r="UDG87" s="78"/>
      <c r="UDH87" s="78"/>
      <c r="UDI87" s="78"/>
      <c r="UDJ87" s="78"/>
      <c r="UDK87" s="78"/>
      <c r="UDL87" s="78"/>
      <c r="UDM87" s="78"/>
      <c r="UDN87" s="78"/>
      <c r="UDO87" s="78"/>
      <c r="UDP87" s="78"/>
      <c r="UDQ87" s="78"/>
      <c r="UDR87" s="78"/>
      <c r="UDS87" s="78"/>
      <c r="UDT87" s="78"/>
      <c r="UDU87" s="78"/>
      <c r="UDV87" s="78"/>
      <c r="UDW87" s="78"/>
      <c r="UDX87" s="78"/>
      <c r="UDY87" s="78"/>
      <c r="UDZ87" s="78"/>
      <c r="UEA87" s="78"/>
      <c r="UEB87" s="78"/>
      <c r="UEC87" s="78"/>
      <c r="UED87" s="78"/>
      <c r="UEE87" s="78"/>
      <c r="UEF87" s="78"/>
      <c r="UEG87" s="78"/>
      <c r="UEH87" s="78"/>
      <c r="UEI87" s="78"/>
      <c r="UEJ87" s="78"/>
      <c r="UEK87" s="78"/>
      <c r="UEL87" s="78"/>
      <c r="UEM87" s="78"/>
      <c r="UEN87" s="78"/>
      <c r="UEO87" s="78"/>
      <c r="UEP87" s="78"/>
      <c r="UEQ87" s="78"/>
      <c r="UER87" s="78"/>
      <c r="UES87" s="78"/>
      <c r="UET87" s="78"/>
      <c r="UEU87" s="78"/>
      <c r="UEV87" s="78"/>
      <c r="UEW87" s="78"/>
      <c r="UEX87" s="78"/>
      <c r="UEY87" s="78"/>
      <c r="UEZ87" s="78"/>
      <c r="UFA87" s="78"/>
      <c r="UFB87" s="78"/>
      <c r="UFC87" s="78"/>
      <c r="UFD87" s="78"/>
      <c r="UFE87" s="78"/>
      <c r="UFF87" s="78"/>
      <c r="UFG87" s="78"/>
      <c r="UFH87" s="78"/>
      <c r="UFI87" s="78"/>
      <c r="UFJ87" s="78"/>
      <c r="UFK87" s="78"/>
      <c r="UFL87" s="78"/>
      <c r="UFM87" s="78"/>
      <c r="UFN87" s="78"/>
      <c r="UFO87" s="78"/>
      <c r="UFP87" s="78"/>
      <c r="UFQ87" s="78"/>
      <c r="UFR87" s="78"/>
      <c r="UFS87" s="78"/>
      <c r="UFT87" s="78"/>
      <c r="UFU87" s="78"/>
      <c r="UFV87" s="78"/>
      <c r="UFW87" s="78"/>
      <c r="UFX87" s="78"/>
      <c r="UFY87" s="78"/>
      <c r="UFZ87" s="78"/>
      <c r="UGA87" s="78"/>
      <c r="UGB87" s="78"/>
      <c r="UGC87" s="78"/>
      <c r="UGD87" s="78"/>
      <c r="UGE87" s="78"/>
      <c r="UGF87" s="78"/>
      <c r="UGG87" s="78"/>
      <c r="UGH87" s="78"/>
      <c r="UGI87" s="78"/>
      <c r="UGJ87" s="78"/>
      <c r="UGK87" s="78"/>
      <c r="UGL87" s="78"/>
      <c r="UGM87" s="78"/>
      <c r="UGN87" s="78"/>
      <c r="UGO87" s="78"/>
      <c r="UGP87" s="78"/>
      <c r="UGQ87" s="78"/>
      <c r="UGR87" s="78"/>
      <c r="UGS87" s="78"/>
      <c r="UGT87" s="78"/>
      <c r="UGU87" s="78"/>
      <c r="UGV87" s="78"/>
      <c r="UGW87" s="78"/>
      <c r="UGX87" s="78"/>
      <c r="UGY87" s="78"/>
      <c r="UGZ87" s="78"/>
      <c r="UHA87" s="78"/>
      <c r="UHB87" s="78"/>
      <c r="UHC87" s="78"/>
      <c r="UHD87" s="78"/>
      <c r="UHE87" s="78"/>
      <c r="UHF87" s="78"/>
      <c r="UHG87" s="78"/>
      <c r="UHH87" s="78"/>
      <c r="UHI87" s="78"/>
      <c r="UHJ87" s="78"/>
      <c r="UHK87" s="78"/>
      <c r="UHL87" s="78"/>
      <c r="UHM87" s="78"/>
      <c r="UHN87" s="78"/>
      <c r="UHO87" s="78"/>
      <c r="UHP87" s="78"/>
      <c r="UHQ87" s="78"/>
      <c r="UHR87" s="78"/>
      <c r="UHS87" s="78"/>
      <c r="UHT87" s="78"/>
      <c r="UHU87" s="78"/>
      <c r="UHV87" s="78"/>
      <c r="UHW87" s="78"/>
      <c r="UHX87" s="78"/>
      <c r="UHY87" s="78"/>
      <c r="UHZ87" s="78"/>
      <c r="UIA87" s="78"/>
      <c r="UIB87" s="78"/>
      <c r="UIC87" s="78"/>
      <c r="UID87" s="78"/>
      <c r="UIE87" s="78"/>
      <c r="UIF87" s="78"/>
      <c r="UIG87" s="78"/>
      <c r="UIH87" s="78"/>
      <c r="UII87" s="78"/>
      <c r="UIJ87" s="78"/>
      <c r="UIK87" s="78"/>
      <c r="UIL87" s="78"/>
      <c r="UIM87" s="78"/>
      <c r="UIN87" s="78"/>
      <c r="UIO87" s="78"/>
      <c r="UIP87" s="78"/>
      <c r="UIQ87" s="78"/>
      <c r="UIR87" s="78"/>
      <c r="UIS87" s="78"/>
      <c r="UIT87" s="78"/>
      <c r="UIU87" s="78"/>
      <c r="UIV87" s="78"/>
      <c r="UIW87" s="78"/>
      <c r="UIX87" s="78"/>
      <c r="UIY87" s="78"/>
      <c r="UIZ87" s="78"/>
      <c r="UJA87" s="78"/>
      <c r="UJB87" s="78"/>
      <c r="UJC87" s="78"/>
      <c r="UJD87" s="78"/>
      <c r="UJE87" s="78"/>
      <c r="UJF87" s="78"/>
      <c r="UJG87" s="78"/>
      <c r="UJH87" s="78"/>
      <c r="UJI87" s="78"/>
      <c r="UJJ87" s="78"/>
      <c r="UJK87" s="78"/>
      <c r="UJL87" s="78"/>
      <c r="UJM87" s="78"/>
      <c r="UJN87" s="78"/>
      <c r="UJO87" s="78"/>
      <c r="UJP87" s="78"/>
      <c r="UJQ87" s="78"/>
      <c r="UJR87" s="78"/>
      <c r="UJS87" s="78"/>
      <c r="UJT87" s="78"/>
      <c r="UJU87" s="78"/>
      <c r="UJV87" s="78"/>
      <c r="UJW87" s="78"/>
      <c r="UJX87" s="78"/>
      <c r="UJY87" s="78"/>
      <c r="UJZ87" s="78"/>
      <c r="UKA87" s="78"/>
      <c r="UKB87" s="78"/>
      <c r="UKC87" s="78"/>
      <c r="UKD87" s="78"/>
      <c r="UKE87" s="78"/>
      <c r="UKF87" s="78"/>
      <c r="UKG87" s="78"/>
      <c r="UKH87" s="78"/>
      <c r="UKI87" s="78"/>
      <c r="UKJ87" s="78"/>
      <c r="UKK87" s="78"/>
      <c r="UKL87" s="78"/>
      <c r="UKM87" s="78"/>
      <c r="UKN87" s="78"/>
      <c r="UKO87" s="78"/>
      <c r="UKP87" s="78"/>
      <c r="UKQ87" s="78"/>
      <c r="UKR87" s="78"/>
      <c r="UKS87" s="78"/>
      <c r="UKT87" s="78"/>
      <c r="UKU87" s="78"/>
      <c r="UKV87" s="78"/>
      <c r="UKW87" s="78"/>
      <c r="UKX87" s="78"/>
      <c r="UKY87" s="78"/>
      <c r="UKZ87" s="78"/>
      <c r="ULA87" s="78"/>
      <c r="ULB87" s="78"/>
      <c r="ULC87" s="78"/>
      <c r="ULD87" s="78"/>
      <c r="ULE87" s="78"/>
      <c r="ULF87" s="78"/>
      <c r="ULG87" s="78"/>
      <c r="ULH87" s="78"/>
      <c r="ULI87" s="78"/>
      <c r="ULJ87" s="78"/>
      <c r="ULK87" s="78"/>
      <c r="ULL87" s="78"/>
      <c r="ULM87" s="78"/>
      <c r="ULN87" s="78"/>
      <c r="ULO87" s="78"/>
      <c r="ULP87" s="78"/>
      <c r="ULQ87" s="78"/>
      <c r="ULR87" s="78"/>
      <c r="ULS87" s="78"/>
      <c r="ULT87" s="78"/>
      <c r="ULU87" s="78"/>
      <c r="ULV87" s="78"/>
      <c r="ULW87" s="78"/>
      <c r="ULX87" s="78"/>
      <c r="ULY87" s="78"/>
      <c r="ULZ87" s="78"/>
      <c r="UMA87" s="78"/>
      <c r="UMB87" s="78"/>
      <c r="UMC87" s="78"/>
      <c r="UMD87" s="78"/>
      <c r="UME87" s="78"/>
      <c r="UMF87" s="78"/>
      <c r="UMG87" s="78"/>
      <c r="UMH87" s="78"/>
      <c r="UMI87" s="78"/>
      <c r="UMJ87" s="78"/>
      <c r="UMK87" s="78"/>
      <c r="UML87" s="78"/>
      <c r="UMM87" s="78"/>
      <c r="UMN87" s="78"/>
      <c r="UMO87" s="78"/>
      <c r="UMP87" s="78"/>
      <c r="UMQ87" s="78"/>
      <c r="UMR87" s="78"/>
      <c r="UMS87" s="78"/>
      <c r="UMT87" s="78"/>
      <c r="UMU87" s="78"/>
      <c r="UMV87" s="78"/>
      <c r="UMW87" s="78"/>
      <c r="UMX87" s="78"/>
      <c r="UMY87" s="78"/>
      <c r="UMZ87" s="78"/>
      <c r="UNA87" s="78"/>
      <c r="UNB87" s="78"/>
      <c r="UNC87" s="78"/>
      <c r="UND87" s="78"/>
      <c r="UNE87" s="78"/>
      <c r="UNF87" s="78"/>
      <c r="UNG87" s="78"/>
      <c r="UNH87" s="78"/>
      <c r="UNI87" s="78"/>
      <c r="UNJ87" s="78"/>
      <c r="UNK87" s="78"/>
      <c r="UNL87" s="78"/>
      <c r="UNM87" s="78"/>
      <c r="UNN87" s="78"/>
      <c r="UNO87" s="78"/>
      <c r="UNP87" s="78"/>
      <c r="UNQ87" s="78"/>
      <c r="UNR87" s="78"/>
      <c r="UNS87" s="78"/>
      <c r="UNT87" s="78"/>
      <c r="UNU87" s="78"/>
      <c r="UNV87" s="78"/>
      <c r="UNW87" s="78"/>
      <c r="UNX87" s="78"/>
      <c r="UNY87" s="78"/>
      <c r="UNZ87" s="78"/>
      <c r="UOA87" s="78"/>
      <c r="UOB87" s="78"/>
      <c r="UOC87" s="78"/>
      <c r="UOD87" s="78"/>
      <c r="UOE87" s="78"/>
      <c r="UOF87" s="78"/>
      <c r="UOG87" s="78"/>
      <c r="UOH87" s="78"/>
      <c r="UOI87" s="78"/>
      <c r="UOJ87" s="78"/>
      <c r="UOK87" s="78"/>
      <c r="UOL87" s="78"/>
      <c r="UOM87" s="78"/>
      <c r="UON87" s="78"/>
      <c r="UOO87" s="78"/>
      <c r="UOP87" s="78"/>
      <c r="UOQ87" s="78"/>
      <c r="UOR87" s="78"/>
      <c r="UOS87" s="78"/>
      <c r="UOT87" s="78"/>
      <c r="UOU87" s="78"/>
      <c r="UOV87" s="78"/>
      <c r="UOW87" s="78"/>
      <c r="UOX87" s="78"/>
      <c r="UOY87" s="78"/>
      <c r="UOZ87" s="78"/>
      <c r="UPA87" s="78"/>
      <c r="UPB87" s="78"/>
      <c r="UPC87" s="78"/>
      <c r="UPD87" s="78"/>
      <c r="UPE87" s="78"/>
      <c r="UPF87" s="78"/>
      <c r="UPG87" s="78"/>
      <c r="UPH87" s="78"/>
      <c r="UPI87" s="78"/>
      <c r="UPJ87" s="78"/>
      <c r="UPK87" s="78"/>
      <c r="UPL87" s="78"/>
      <c r="UPM87" s="78"/>
      <c r="UPN87" s="78"/>
      <c r="UPO87" s="78"/>
      <c r="UPP87" s="78"/>
      <c r="UPQ87" s="78"/>
      <c r="UPR87" s="78"/>
      <c r="UPS87" s="78"/>
      <c r="UPT87" s="78"/>
      <c r="UPU87" s="78"/>
      <c r="UPV87" s="78"/>
      <c r="UPW87" s="78"/>
      <c r="UPX87" s="78"/>
      <c r="UPY87" s="78"/>
      <c r="UPZ87" s="78"/>
      <c r="UQA87" s="78"/>
      <c r="UQB87" s="78"/>
      <c r="UQC87" s="78"/>
      <c r="UQD87" s="78"/>
      <c r="UQE87" s="78"/>
      <c r="UQF87" s="78"/>
      <c r="UQG87" s="78"/>
      <c r="UQH87" s="78"/>
      <c r="UQI87" s="78"/>
      <c r="UQJ87" s="78"/>
      <c r="UQK87" s="78"/>
      <c r="UQL87" s="78"/>
      <c r="UQM87" s="78"/>
      <c r="UQN87" s="78"/>
      <c r="UQO87" s="78"/>
      <c r="UQP87" s="78"/>
      <c r="UQQ87" s="78"/>
      <c r="UQR87" s="78"/>
      <c r="UQS87" s="78"/>
      <c r="UQT87" s="78"/>
      <c r="UQU87" s="78"/>
      <c r="UQV87" s="78"/>
      <c r="UQW87" s="78"/>
      <c r="UQX87" s="78"/>
      <c r="UQY87" s="78"/>
      <c r="UQZ87" s="78"/>
      <c r="URA87" s="78"/>
      <c r="URB87" s="78"/>
      <c r="URC87" s="78"/>
      <c r="URD87" s="78"/>
      <c r="URE87" s="78"/>
      <c r="URF87" s="78"/>
      <c r="URG87" s="78"/>
      <c r="URH87" s="78"/>
      <c r="URI87" s="78"/>
      <c r="URJ87" s="78"/>
      <c r="URK87" s="78"/>
      <c r="URL87" s="78"/>
      <c r="URM87" s="78"/>
      <c r="URN87" s="78"/>
      <c r="URO87" s="78"/>
      <c r="URP87" s="78"/>
      <c r="URQ87" s="78"/>
      <c r="URR87" s="78"/>
      <c r="URS87" s="78"/>
      <c r="URT87" s="78"/>
      <c r="URU87" s="78"/>
      <c r="URV87" s="78"/>
      <c r="URW87" s="78"/>
      <c r="URX87" s="78"/>
      <c r="URY87" s="78"/>
      <c r="URZ87" s="78"/>
      <c r="USA87" s="78"/>
      <c r="USB87" s="78"/>
      <c r="USC87" s="78"/>
      <c r="USD87" s="78"/>
      <c r="USE87" s="78"/>
      <c r="USF87" s="78"/>
      <c r="USG87" s="78"/>
      <c r="USH87" s="78"/>
      <c r="USI87" s="78"/>
      <c r="USJ87" s="78"/>
      <c r="USK87" s="78"/>
      <c r="USL87" s="78"/>
      <c r="USM87" s="78"/>
      <c r="USN87" s="78"/>
      <c r="USO87" s="78"/>
      <c r="USP87" s="78"/>
      <c r="USQ87" s="78"/>
      <c r="USR87" s="78"/>
      <c r="USS87" s="78"/>
      <c r="UST87" s="78"/>
      <c r="USU87" s="78"/>
      <c r="USV87" s="78"/>
      <c r="USW87" s="78"/>
      <c r="USX87" s="78"/>
      <c r="USY87" s="78"/>
      <c r="USZ87" s="78"/>
      <c r="UTA87" s="78"/>
      <c r="UTB87" s="78"/>
      <c r="UTC87" s="78"/>
      <c r="UTD87" s="78"/>
      <c r="UTE87" s="78"/>
      <c r="UTF87" s="78"/>
      <c r="UTG87" s="78"/>
      <c r="UTH87" s="78"/>
      <c r="UTI87" s="78"/>
      <c r="UTJ87" s="78"/>
      <c r="UTK87" s="78"/>
      <c r="UTL87" s="78"/>
      <c r="UTM87" s="78"/>
      <c r="UTN87" s="78"/>
      <c r="UTO87" s="78"/>
      <c r="UTP87" s="78"/>
      <c r="UTQ87" s="78"/>
      <c r="UTR87" s="78"/>
      <c r="UTS87" s="78"/>
      <c r="UTT87" s="78"/>
      <c r="UTU87" s="78"/>
      <c r="UTV87" s="78"/>
      <c r="UTW87" s="78"/>
      <c r="UTX87" s="78"/>
      <c r="UTY87" s="78"/>
      <c r="UTZ87" s="78"/>
      <c r="UUA87" s="78"/>
      <c r="UUB87" s="78"/>
      <c r="UUC87" s="78"/>
      <c r="UUD87" s="78"/>
      <c r="UUE87" s="78"/>
      <c r="UUF87" s="78"/>
      <c r="UUG87" s="78"/>
      <c r="UUH87" s="78"/>
      <c r="UUI87" s="78"/>
      <c r="UUJ87" s="78"/>
      <c r="UUK87" s="78"/>
      <c r="UUL87" s="78"/>
      <c r="UUM87" s="78"/>
      <c r="UUN87" s="78"/>
      <c r="UUO87" s="78"/>
      <c r="UUP87" s="78"/>
      <c r="UUQ87" s="78"/>
      <c r="UUR87" s="78"/>
      <c r="UUS87" s="78"/>
      <c r="UUT87" s="78"/>
      <c r="UUU87" s="78"/>
      <c r="UUV87" s="78"/>
      <c r="UUW87" s="78"/>
      <c r="UUX87" s="78"/>
      <c r="UUY87" s="78"/>
      <c r="UUZ87" s="78"/>
      <c r="UVA87" s="78"/>
      <c r="UVB87" s="78"/>
      <c r="UVC87" s="78"/>
      <c r="UVD87" s="78"/>
      <c r="UVE87" s="78"/>
      <c r="UVF87" s="78"/>
      <c r="UVG87" s="78"/>
      <c r="UVH87" s="78"/>
      <c r="UVI87" s="78"/>
      <c r="UVJ87" s="78"/>
      <c r="UVK87" s="78"/>
      <c r="UVL87" s="78"/>
      <c r="UVM87" s="78"/>
      <c r="UVN87" s="78"/>
      <c r="UVO87" s="78"/>
      <c r="UVP87" s="78"/>
      <c r="UVQ87" s="78"/>
      <c r="UVR87" s="78"/>
      <c r="UVS87" s="78"/>
      <c r="UVT87" s="78"/>
      <c r="UVU87" s="78"/>
      <c r="UVV87" s="78"/>
      <c r="UVW87" s="78"/>
      <c r="UVX87" s="78"/>
      <c r="UVY87" s="78"/>
      <c r="UVZ87" s="78"/>
      <c r="UWA87" s="78"/>
      <c r="UWB87" s="78"/>
      <c r="UWC87" s="78"/>
      <c r="UWD87" s="78"/>
      <c r="UWE87" s="78"/>
      <c r="UWF87" s="78"/>
      <c r="UWG87" s="78"/>
      <c r="UWH87" s="78"/>
      <c r="UWI87" s="78"/>
      <c r="UWJ87" s="78"/>
      <c r="UWK87" s="78"/>
      <c r="UWL87" s="78"/>
      <c r="UWM87" s="78"/>
      <c r="UWN87" s="78"/>
      <c r="UWO87" s="78"/>
      <c r="UWP87" s="78"/>
      <c r="UWQ87" s="78"/>
      <c r="UWR87" s="78"/>
      <c r="UWS87" s="78"/>
      <c r="UWT87" s="78"/>
      <c r="UWU87" s="78"/>
      <c r="UWV87" s="78"/>
      <c r="UWW87" s="78"/>
      <c r="UWX87" s="78"/>
      <c r="UWY87" s="78"/>
      <c r="UWZ87" s="78"/>
      <c r="UXA87" s="78"/>
      <c r="UXB87" s="78"/>
      <c r="UXC87" s="78"/>
      <c r="UXD87" s="78"/>
      <c r="UXE87" s="78"/>
      <c r="UXF87" s="78"/>
      <c r="UXG87" s="78"/>
      <c r="UXH87" s="78"/>
      <c r="UXI87" s="78"/>
      <c r="UXJ87" s="78"/>
      <c r="UXK87" s="78"/>
      <c r="UXL87" s="78"/>
      <c r="UXM87" s="78"/>
      <c r="UXN87" s="78"/>
      <c r="UXO87" s="78"/>
      <c r="UXP87" s="78"/>
      <c r="UXQ87" s="78"/>
      <c r="UXR87" s="78"/>
      <c r="UXS87" s="78"/>
      <c r="UXT87" s="78"/>
      <c r="UXU87" s="78"/>
      <c r="UXV87" s="78"/>
      <c r="UXW87" s="78"/>
      <c r="UXX87" s="78"/>
      <c r="UXY87" s="78"/>
      <c r="UXZ87" s="78"/>
      <c r="UYA87" s="78"/>
      <c r="UYB87" s="78"/>
      <c r="UYC87" s="78"/>
      <c r="UYD87" s="78"/>
      <c r="UYE87" s="78"/>
      <c r="UYF87" s="78"/>
      <c r="UYG87" s="78"/>
      <c r="UYH87" s="78"/>
      <c r="UYI87" s="78"/>
      <c r="UYJ87" s="78"/>
      <c r="UYK87" s="78"/>
      <c r="UYL87" s="78"/>
      <c r="UYM87" s="78"/>
      <c r="UYN87" s="78"/>
      <c r="UYO87" s="78"/>
      <c r="UYP87" s="78"/>
      <c r="UYQ87" s="78"/>
      <c r="UYR87" s="78"/>
      <c r="UYS87" s="78"/>
      <c r="UYT87" s="78"/>
      <c r="UYU87" s="78"/>
      <c r="UYV87" s="78"/>
      <c r="UYW87" s="78"/>
      <c r="UYX87" s="78"/>
      <c r="UYY87" s="78"/>
      <c r="UYZ87" s="78"/>
      <c r="UZA87" s="78"/>
      <c r="UZB87" s="78"/>
      <c r="UZC87" s="78"/>
      <c r="UZD87" s="78"/>
      <c r="UZE87" s="78"/>
      <c r="UZF87" s="78"/>
      <c r="UZG87" s="78"/>
      <c r="UZH87" s="78"/>
      <c r="UZI87" s="78"/>
      <c r="UZJ87" s="78"/>
      <c r="UZK87" s="78"/>
      <c r="UZL87" s="78"/>
      <c r="UZM87" s="78"/>
      <c r="UZN87" s="78"/>
      <c r="UZO87" s="78"/>
      <c r="UZP87" s="78"/>
      <c r="UZQ87" s="78"/>
      <c r="UZR87" s="78"/>
      <c r="UZS87" s="78"/>
      <c r="UZT87" s="78"/>
      <c r="UZU87" s="78"/>
      <c r="UZV87" s="78"/>
      <c r="UZW87" s="78"/>
      <c r="UZX87" s="78"/>
      <c r="UZY87" s="78"/>
      <c r="UZZ87" s="78"/>
      <c r="VAA87" s="78"/>
      <c r="VAB87" s="78"/>
      <c r="VAC87" s="78"/>
      <c r="VAD87" s="78"/>
      <c r="VAE87" s="78"/>
      <c r="VAF87" s="78"/>
      <c r="VAG87" s="78"/>
      <c r="VAH87" s="78"/>
      <c r="VAI87" s="78"/>
      <c r="VAJ87" s="78"/>
      <c r="VAK87" s="78"/>
      <c r="VAL87" s="78"/>
      <c r="VAM87" s="78"/>
      <c r="VAN87" s="78"/>
      <c r="VAO87" s="78"/>
      <c r="VAP87" s="78"/>
      <c r="VAQ87" s="78"/>
      <c r="VAR87" s="78"/>
      <c r="VAS87" s="78"/>
      <c r="VAT87" s="78"/>
      <c r="VAU87" s="78"/>
      <c r="VAV87" s="78"/>
      <c r="VAW87" s="78"/>
      <c r="VAX87" s="78"/>
      <c r="VAY87" s="78"/>
      <c r="VAZ87" s="78"/>
      <c r="VBA87" s="78"/>
      <c r="VBB87" s="78"/>
      <c r="VBC87" s="78"/>
      <c r="VBD87" s="78"/>
      <c r="VBE87" s="78"/>
      <c r="VBF87" s="78"/>
      <c r="VBG87" s="78"/>
      <c r="VBH87" s="78"/>
      <c r="VBI87" s="78"/>
      <c r="VBJ87" s="78"/>
      <c r="VBK87" s="78"/>
      <c r="VBL87" s="78"/>
      <c r="VBM87" s="78"/>
      <c r="VBN87" s="78"/>
      <c r="VBO87" s="78"/>
      <c r="VBP87" s="78"/>
      <c r="VBQ87" s="78"/>
      <c r="VBR87" s="78"/>
      <c r="VBS87" s="78"/>
      <c r="VBT87" s="78"/>
      <c r="VBU87" s="78"/>
      <c r="VBV87" s="78"/>
      <c r="VBW87" s="78"/>
      <c r="VBX87" s="78"/>
      <c r="VBY87" s="78"/>
      <c r="VBZ87" s="78"/>
      <c r="VCA87" s="78"/>
      <c r="VCB87" s="78"/>
      <c r="VCC87" s="78"/>
      <c r="VCD87" s="78"/>
      <c r="VCE87" s="78"/>
      <c r="VCF87" s="78"/>
      <c r="VCG87" s="78"/>
      <c r="VCH87" s="78"/>
      <c r="VCI87" s="78"/>
      <c r="VCJ87" s="78"/>
      <c r="VCK87" s="78"/>
      <c r="VCL87" s="78"/>
      <c r="VCM87" s="78"/>
      <c r="VCN87" s="78"/>
      <c r="VCO87" s="78"/>
      <c r="VCP87" s="78"/>
      <c r="VCQ87" s="78"/>
      <c r="VCR87" s="78"/>
      <c r="VCS87" s="78"/>
      <c r="VCT87" s="78"/>
      <c r="VCU87" s="78"/>
      <c r="VCV87" s="78"/>
      <c r="VCW87" s="78"/>
      <c r="VCX87" s="78"/>
      <c r="VCY87" s="78"/>
      <c r="VCZ87" s="78"/>
      <c r="VDA87" s="78"/>
      <c r="VDB87" s="78"/>
      <c r="VDC87" s="78"/>
      <c r="VDD87" s="78"/>
      <c r="VDE87" s="78"/>
      <c r="VDF87" s="78"/>
      <c r="VDG87" s="78"/>
      <c r="VDH87" s="78"/>
      <c r="VDI87" s="78"/>
      <c r="VDJ87" s="78"/>
      <c r="VDK87" s="78"/>
      <c r="VDL87" s="78"/>
      <c r="VDM87" s="78"/>
      <c r="VDN87" s="78"/>
      <c r="VDO87" s="78"/>
      <c r="VDP87" s="78"/>
      <c r="VDQ87" s="78"/>
      <c r="VDR87" s="78"/>
      <c r="VDS87" s="78"/>
      <c r="VDT87" s="78"/>
      <c r="VDU87" s="78"/>
      <c r="VDV87" s="78"/>
      <c r="VDW87" s="78"/>
      <c r="VDX87" s="78"/>
      <c r="VDY87" s="78"/>
      <c r="VDZ87" s="78"/>
      <c r="VEA87" s="78"/>
      <c r="VEB87" s="78"/>
      <c r="VEC87" s="78"/>
      <c r="VED87" s="78"/>
      <c r="VEE87" s="78"/>
      <c r="VEF87" s="78"/>
      <c r="VEG87" s="78"/>
      <c r="VEH87" s="78"/>
      <c r="VEI87" s="78"/>
      <c r="VEJ87" s="78"/>
      <c r="VEK87" s="78"/>
      <c r="VEL87" s="78"/>
      <c r="VEM87" s="78"/>
      <c r="VEN87" s="78"/>
      <c r="VEO87" s="78"/>
      <c r="VEP87" s="78"/>
      <c r="VEQ87" s="78"/>
      <c r="VER87" s="78"/>
      <c r="VES87" s="78"/>
      <c r="VET87" s="78"/>
      <c r="VEU87" s="78"/>
      <c r="VEV87" s="78"/>
      <c r="VEW87" s="78"/>
      <c r="VEX87" s="78"/>
      <c r="VEY87" s="78"/>
      <c r="VEZ87" s="78"/>
      <c r="VFA87" s="78"/>
      <c r="VFB87" s="78"/>
      <c r="VFC87" s="78"/>
      <c r="VFD87" s="78"/>
      <c r="VFE87" s="78"/>
      <c r="VFF87" s="78"/>
      <c r="VFG87" s="78"/>
      <c r="VFH87" s="78"/>
      <c r="VFI87" s="78"/>
      <c r="VFJ87" s="78"/>
      <c r="VFK87" s="78"/>
      <c r="VFL87" s="78"/>
      <c r="VFM87" s="78"/>
      <c r="VFN87" s="78"/>
      <c r="VFO87" s="78"/>
      <c r="VFP87" s="78"/>
      <c r="VFQ87" s="78"/>
      <c r="VFR87" s="78"/>
      <c r="VFS87" s="78"/>
      <c r="VFT87" s="78"/>
      <c r="VFU87" s="78"/>
      <c r="VFV87" s="78"/>
      <c r="VFW87" s="78"/>
      <c r="VFX87" s="78"/>
      <c r="VFY87" s="78"/>
      <c r="VFZ87" s="78"/>
      <c r="VGA87" s="78"/>
      <c r="VGB87" s="78"/>
      <c r="VGC87" s="78"/>
      <c r="VGD87" s="78"/>
      <c r="VGE87" s="78"/>
      <c r="VGF87" s="78"/>
      <c r="VGG87" s="78"/>
      <c r="VGH87" s="78"/>
      <c r="VGI87" s="78"/>
      <c r="VGJ87" s="78"/>
      <c r="VGK87" s="78"/>
      <c r="VGL87" s="78"/>
      <c r="VGM87" s="78"/>
      <c r="VGN87" s="78"/>
      <c r="VGO87" s="78"/>
      <c r="VGP87" s="78"/>
      <c r="VGQ87" s="78"/>
      <c r="VGR87" s="78"/>
      <c r="VGS87" s="78"/>
      <c r="VGT87" s="78"/>
      <c r="VGU87" s="78"/>
      <c r="VGV87" s="78"/>
      <c r="VGW87" s="78"/>
      <c r="VGX87" s="78"/>
      <c r="VGY87" s="78"/>
      <c r="VGZ87" s="78"/>
      <c r="VHA87" s="78"/>
      <c r="VHB87" s="78"/>
      <c r="VHC87" s="78"/>
      <c r="VHD87" s="78"/>
      <c r="VHE87" s="78"/>
      <c r="VHF87" s="78"/>
      <c r="VHG87" s="78"/>
      <c r="VHH87" s="78"/>
      <c r="VHI87" s="78"/>
      <c r="VHJ87" s="78"/>
      <c r="VHK87" s="78"/>
      <c r="VHL87" s="78"/>
      <c r="VHM87" s="78"/>
      <c r="VHN87" s="78"/>
      <c r="VHO87" s="78"/>
      <c r="VHP87" s="78"/>
      <c r="VHQ87" s="78"/>
      <c r="VHR87" s="78"/>
      <c r="VHS87" s="78"/>
      <c r="VHT87" s="78"/>
      <c r="VHU87" s="78"/>
      <c r="VHV87" s="78"/>
      <c r="VHW87" s="78"/>
      <c r="VHX87" s="78"/>
      <c r="VHY87" s="78"/>
      <c r="VHZ87" s="78"/>
      <c r="VIA87" s="78"/>
      <c r="VIB87" s="78"/>
      <c r="VIC87" s="78"/>
      <c r="VID87" s="78"/>
      <c r="VIE87" s="78"/>
      <c r="VIF87" s="78"/>
      <c r="VIG87" s="78"/>
      <c r="VIH87" s="78"/>
      <c r="VII87" s="78"/>
      <c r="VIJ87" s="78"/>
      <c r="VIK87" s="78"/>
      <c r="VIL87" s="78"/>
      <c r="VIM87" s="78"/>
      <c r="VIN87" s="78"/>
      <c r="VIO87" s="78"/>
      <c r="VIP87" s="78"/>
      <c r="VIQ87" s="78"/>
      <c r="VIR87" s="78"/>
      <c r="VIS87" s="78"/>
      <c r="VIT87" s="78"/>
      <c r="VIU87" s="78"/>
      <c r="VIV87" s="78"/>
      <c r="VIW87" s="78"/>
      <c r="VIX87" s="78"/>
      <c r="VIY87" s="78"/>
      <c r="VIZ87" s="78"/>
      <c r="VJA87" s="78"/>
      <c r="VJB87" s="78"/>
      <c r="VJC87" s="78"/>
      <c r="VJD87" s="78"/>
      <c r="VJE87" s="78"/>
      <c r="VJF87" s="78"/>
      <c r="VJG87" s="78"/>
      <c r="VJH87" s="78"/>
      <c r="VJI87" s="78"/>
      <c r="VJJ87" s="78"/>
      <c r="VJK87" s="78"/>
      <c r="VJL87" s="78"/>
      <c r="VJM87" s="78"/>
      <c r="VJN87" s="78"/>
      <c r="VJO87" s="78"/>
      <c r="VJP87" s="78"/>
      <c r="VJQ87" s="78"/>
      <c r="VJR87" s="78"/>
      <c r="VJS87" s="78"/>
      <c r="VJT87" s="78"/>
      <c r="VJU87" s="78"/>
      <c r="VJV87" s="78"/>
      <c r="VJW87" s="78"/>
      <c r="VJX87" s="78"/>
      <c r="VJY87" s="78"/>
      <c r="VJZ87" s="78"/>
      <c r="VKA87" s="78"/>
      <c r="VKB87" s="78"/>
      <c r="VKC87" s="78"/>
      <c r="VKD87" s="78"/>
      <c r="VKE87" s="78"/>
      <c r="VKF87" s="78"/>
      <c r="VKG87" s="78"/>
      <c r="VKH87" s="78"/>
      <c r="VKI87" s="78"/>
      <c r="VKJ87" s="78"/>
      <c r="VKK87" s="78"/>
      <c r="VKL87" s="78"/>
      <c r="VKM87" s="78"/>
      <c r="VKN87" s="78"/>
      <c r="VKO87" s="78"/>
      <c r="VKP87" s="78"/>
      <c r="VKQ87" s="78"/>
      <c r="VKR87" s="78"/>
      <c r="VKS87" s="78"/>
      <c r="VKT87" s="78"/>
      <c r="VKU87" s="78"/>
      <c r="VKV87" s="78"/>
      <c r="VKW87" s="78"/>
      <c r="VKX87" s="78"/>
      <c r="VKY87" s="78"/>
      <c r="VKZ87" s="78"/>
      <c r="VLA87" s="78"/>
      <c r="VLB87" s="78"/>
      <c r="VLC87" s="78"/>
      <c r="VLD87" s="78"/>
      <c r="VLE87" s="78"/>
      <c r="VLF87" s="78"/>
      <c r="VLG87" s="78"/>
      <c r="VLH87" s="78"/>
      <c r="VLI87" s="78"/>
      <c r="VLJ87" s="78"/>
      <c r="VLK87" s="78"/>
      <c r="VLL87" s="78"/>
      <c r="VLM87" s="78"/>
      <c r="VLN87" s="78"/>
      <c r="VLO87" s="78"/>
      <c r="VLP87" s="78"/>
      <c r="VLQ87" s="78"/>
      <c r="VLR87" s="78"/>
      <c r="VLS87" s="78"/>
      <c r="VLT87" s="78"/>
      <c r="VLU87" s="78"/>
      <c r="VLV87" s="78"/>
      <c r="VLW87" s="78"/>
      <c r="VLX87" s="78"/>
      <c r="VLY87" s="78"/>
      <c r="VLZ87" s="78"/>
      <c r="VMA87" s="78"/>
      <c r="VMB87" s="78"/>
      <c r="VMC87" s="78"/>
      <c r="VMD87" s="78"/>
      <c r="VME87" s="78"/>
      <c r="VMF87" s="78"/>
      <c r="VMG87" s="78"/>
      <c r="VMH87" s="78"/>
      <c r="VMI87" s="78"/>
      <c r="VMJ87" s="78"/>
      <c r="VMK87" s="78"/>
      <c r="VML87" s="78"/>
      <c r="VMM87" s="78"/>
      <c r="VMN87" s="78"/>
      <c r="VMO87" s="78"/>
      <c r="VMP87" s="78"/>
      <c r="VMQ87" s="78"/>
      <c r="VMR87" s="78"/>
      <c r="VMS87" s="78"/>
      <c r="VMT87" s="78"/>
      <c r="VMU87" s="78"/>
      <c r="VMV87" s="78"/>
      <c r="VMW87" s="78"/>
      <c r="VMX87" s="78"/>
      <c r="VMY87" s="78"/>
      <c r="VMZ87" s="78"/>
      <c r="VNA87" s="78"/>
      <c r="VNB87" s="78"/>
      <c r="VNC87" s="78"/>
      <c r="VND87" s="78"/>
      <c r="VNE87" s="78"/>
      <c r="VNF87" s="78"/>
      <c r="VNG87" s="78"/>
      <c r="VNH87" s="78"/>
      <c r="VNI87" s="78"/>
      <c r="VNJ87" s="78"/>
      <c r="VNK87" s="78"/>
      <c r="VNL87" s="78"/>
      <c r="VNM87" s="78"/>
      <c r="VNN87" s="78"/>
      <c r="VNO87" s="78"/>
      <c r="VNP87" s="78"/>
      <c r="VNQ87" s="78"/>
      <c r="VNR87" s="78"/>
      <c r="VNS87" s="78"/>
      <c r="VNT87" s="78"/>
      <c r="VNU87" s="78"/>
      <c r="VNV87" s="78"/>
      <c r="VNW87" s="78"/>
      <c r="VNX87" s="78"/>
      <c r="VNY87" s="78"/>
      <c r="VNZ87" s="78"/>
      <c r="VOA87" s="78"/>
      <c r="VOB87" s="78"/>
      <c r="VOC87" s="78"/>
      <c r="VOD87" s="78"/>
      <c r="VOE87" s="78"/>
      <c r="VOF87" s="78"/>
      <c r="VOG87" s="78"/>
      <c r="VOH87" s="78"/>
      <c r="VOI87" s="78"/>
      <c r="VOJ87" s="78"/>
      <c r="VOK87" s="78"/>
      <c r="VOL87" s="78"/>
      <c r="VOM87" s="78"/>
      <c r="VON87" s="78"/>
      <c r="VOO87" s="78"/>
      <c r="VOP87" s="78"/>
      <c r="VOQ87" s="78"/>
      <c r="VOR87" s="78"/>
      <c r="VOS87" s="78"/>
      <c r="VOT87" s="78"/>
      <c r="VOU87" s="78"/>
      <c r="VOV87" s="78"/>
      <c r="VOW87" s="78"/>
      <c r="VOX87" s="78"/>
      <c r="VOY87" s="78"/>
      <c r="VOZ87" s="78"/>
      <c r="VPA87" s="78"/>
      <c r="VPB87" s="78"/>
      <c r="VPC87" s="78"/>
      <c r="VPD87" s="78"/>
      <c r="VPE87" s="78"/>
      <c r="VPF87" s="78"/>
      <c r="VPG87" s="78"/>
      <c r="VPH87" s="78"/>
      <c r="VPI87" s="78"/>
      <c r="VPJ87" s="78"/>
      <c r="VPK87" s="78"/>
      <c r="VPL87" s="78"/>
      <c r="VPM87" s="78"/>
      <c r="VPN87" s="78"/>
      <c r="VPO87" s="78"/>
      <c r="VPP87" s="78"/>
      <c r="VPQ87" s="78"/>
      <c r="VPR87" s="78"/>
      <c r="VPS87" s="78"/>
      <c r="VPT87" s="78"/>
      <c r="VPU87" s="78"/>
      <c r="VPV87" s="78"/>
      <c r="VPW87" s="78"/>
      <c r="VPX87" s="78"/>
      <c r="VPY87" s="78"/>
      <c r="VPZ87" s="78"/>
      <c r="VQA87" s="78"/>
      <c r="VQB87" s="78"/>
      <c r="VQC87" s="78"/>
      <c r="VQD87" s="78"/>
      <c r="VQE87" s="78"/>
      <c r="VQF87" s="78"/>
      <c r="VQG87" s="78"/>
      <c r="VQH87" s="78"/>
      <c r="VQI87" s="78"/>
      <c r="VQJ87" s="78"/>
      <c r="VQK87" s="78"/>
      <c r="VQL87" s="78"/>
      <c r="VQM87" s="78"/>
      <c r="VQN87" s="78"/>
      <c r="VQO87" s="78"/>
      <c r="VQP87" s="78"/>
      <c r="VQQ87" s="78"/>
      <c r="VQR87" s="78"/>
      <c r="VQS87" s="78"/>
      <c r="VQT87" s="78"/>
      <c r="VQU87" s="78"/>
      <c r="VQV87" s="78"/>
      <c r="VQW87" s="78"/>
      <c r="VQX87" s="78"/>
      <c r="VQY87" s="78"/>
      <c r="VQZ87" s="78"/>
      <c r="VRA87" s="78"/>
      <c r="VRB87" s="78"/>
      <c r="VRC87" s="78"/>
      <c r="VRD87" s="78"/>
      <c r="VRE87" s="78"/>
      <c r="VRF87" s="78"/>
      <c r="VRG87" s="78"/>
      <c r="VRH87" s="78"/>
      <c r="VRI87" s="78"/>
      <c r="VRJ87" s="78"/>
      <c r="VRK87" s="78"/>
      <c r="VRL87" s="78"/>
      <c r="VRM87" s="78"/>
      <c r="VRN87" s="78"/>
      <c r="VRO87" s="78"/>
      <c r="VRP87" s="78"/>
      <c r="VRQ87" s="78"/>
      <c r="VRR87" s="78"/>
      <c r="VRS87" s="78"/>
      <c r="VRT87" s="78"/>
      <c r="VRU87" s="78"/>
      <c r="VRV87" s="78"/>
      <c r="VRW87" s="78"/>
      <c r="VRX87" s="78"/>
      <c r="VRY87" s="78"/>
      <c r="VRZ87" s="78"/>
      <c r="VSA87" s="78"/>
      <c r="VSB87" s="78"/>
      <c r="VSC87" s="78"/>
      <c r="VSD87" s="78"/>
      <c r="VSE87" s="78"/>
      <c r="VSF87" s="78"/>
      <c r="VSG87" s="78"/>
      <c r="VSH87" s="78"/>
      <c r="VSI87" s="78"/>
      <c r="VSJ87" s="78"/>
      <c r="VSK87" s="78"/>
      <c r="VSL87" s="78"/>
      <c r="VSM87" s="78"/>
      <c r="VSN87" s="78"/>
      <c r="VSO87" s="78"/>
      <c r="VSP87" s="78"/>
      <c r="VSQ87" s="78"/>
      <c r="VSR87" s="78"/>
      <c r="VSS87" s="78"/>
      <c r="VST87" s="78"/>
      <c r="VSU87" s="78"/>
      <c r="VSV87" s="78"/>
      <c r="VSW87" s="78"/>
      <c r="VSX87" s="78"/>
      <c r="VSY87" s="78"/>
      <c r="VSZ87" s="78"/>
      <c r="VTA87" s="78"/>
      <c r="VTB87" s="78"/>
      <c r="VTC87" s="78"/>
      <c r="VTD87" s="78"/>
      <c r="VTE87" s="78"/>
      <c r="VTF87" s="78"/>
      <c r="VTG87" s="78"/>
      <c r="VTH87" s="78"/>
      <c r="VTI87" s="78"/>
      <c r="VTJ87" s="78"/>
      <c r="VTK87" s="78"/>
      <c r="VTL87" s="78"/>
      <c r="VTM87" s="78"/>
      <c r="VTN87" s="78"/>
      <c r="VTO87" s="78"/>
      <c r="VTP87" s="78"/>
      <c r="VTQ87" s="78"/>
      <c r="VTR87" s="78"/>
      <c r="VTS87" s="78"/>
      <c r="VTT87" s="78"/>
      <c r="VTU87" s="78"/>
      <c r="VTV87" s="78"/>
      <c r="VTW87" s="78"/>
      <c r="VTX87" s="78"/>
      <c r="VTY87" s="78"/>
      <c r="VTZ87" s="78"/>
      <c r="VUA87" s="78"/>
      <c r="VUB87" s="78"/>
      <c r="VUC87" s="78"/>
      <c r="VUD87" s="78"/>
      <c r="VUE87" s="78"/>
      <c r="VUF87" s="78"/>
      <c r="VUG87" s="78"/>
      <c r="VUH87" s="78"/>
      <c r="VUI87" s="78"/>
      <c r="VUJ87" s="78"/>
      <c r="VUK87" s="78"/>
      <c r="VUL87" s="78"/>
      <c r="VUM87" s="78"/>
      <c r="VUN87" s="78"/>
      <c r="VUO87" s="78"/>
      <c r="VUP87" s="78"/>
      <c r="VUQ87" s="78"/>
      <c r="VUR87" s="78"/>
      <c r="VUS87" s="78"/>
      <c r="VUT87" s="78"/>
      <c r="VUU87" s="78"/>
      <c r="VUV87" s="78"/>
      <c r="VUW87" s="78"/>
      <c r="VUX87" s="78"/>
      <c r="VUY87" s="78"/>
      <c r="VUZ87" s="78"/>
      <c r="VVA87" s="78"/>
      <c r="VVB87" s="78"/>
      <c r="VVC87" s="78"/>
      <c r="VVD87" s="78"/>
      <c r="VVE87" s="78"/>
      <c r="VVF87" s="78"/>
      <c r="VVG87" s="78"/>
      <c r="VVH87" s="78"/>
      <c r="VVI87" s="78"/>
      <c r="VVJ87" s="78"/>
      <c r="VVK87" s="78"/>
      <c r="VVL87" s="78"/>
      <c r="VVM87" s="78"/>
      <c r="VVN87" s="78"/>
      <c r="VVO87" s="78"/>
      <c r="VVP87" s="78"/>
      <c r="VVQ87" s="78"/>
      <c r="VVR87" s="78"/>
      <c r="VVS87" s="78"/>
      <c r="VVT87" s="78"/>
      <c r="VVU87" s="78"/>
      <c r="VVV87" s="78"/>
      <c r="VVW87" s="78"/>
      <c r="VVX87" s="78"/>
      <c r="VVY87" s="78"/>
      <c r="VVZ87" s="78"/>
      <c r="VWA87" s="78"/>
      <c r="VWB87" s="78"/>
      <c r="VWC87" s="78"/>
      <c r="VWD87" s="78"/>
      <c r="VWE87" s="78"/>
      <c r="VWF87" s="78"/>
      <c r="VWG87" s="78"/>
      <c r="VWH87" s="78"/>
      <c r="VWI87" s="78"/>
      <c r="VWJ87" s="78"/>
      <c r="VWK87" s="78"/>
      <c r="VWL87" s="78"/>
      <c r="VWM87" s="78"/>
      <c r="VWN87" s="78"/>
      <c r="VWO87" s="78"/>
      <c r="VWP87" s="78"/>
      <c r="VWQ87" s="78"/>
      <c r="VWR87" s="78"/>
      <c r="VWS87" s="78"/>
      <c r="VWT87" s="78"/>
      <c r="VWU87" s="78"/>
      <c r="VWV87" s="78"/>
      <c r="VWW87" s="78"/>
      <c r="VWX87" s="78"/>
      <c r="VWY87" s="78"/>
      <c r="VWZ87" s="78"/>
      <c r="VXA87" s="78"/>
      <c r="VXB87" s="78"/>
      <c r="VXC87" s="78"/>
      <c r="VXD87" s="78"/>
      <c r="VXE87" s="78"/>
      <c r="VXF87" s="78"/>
      <c r="VXG87" s="78"/>
      <c r="VXH87" s="78"/>
      <c r="VXI87" s="78"/>
      <c r="VXJ87" s="78"/>
      <c r="VXK87" s="78"/>
      <c r="VXL87" s="78"/>
      <c r="VXM87" s="78"/>
      <c r="VXN87" s="78"/>
      <c r="VXO87" s="78"/>
      <c r="VXP87" s="78"/>
      <c r="VXQ87" s="78"/>
      <c r="VXR87" s="78"/>
      <c r="VXS87" s="78"/>
      <c r="VXT87" s="78"/>
      <c r="VXU87" s="78"/>
      <c r="VXV87" s="78"/>
      <c r="VXW87" s="78"/>
      <c r="VXX87" s="78"/>
      <c r="VXY87" s="78"/>
      <c r="VXZ87" s="78"/>
      <c r="VYA87" s="78"/>
      <c r="VYB87" s="78"/>
      <c r="VYC87" s="78"/>
      <c r="VYD87" s="78"/>
      <c r="VYE87" s="78"/>
      <c r="VYF87" s="78"/>
      <c r="VYG87" s="78"/>
      <c r="VYH87" s="78"/>
      <c r="VYI87" s="78"/>
      <c r="VYJ87" s="78"/>
      <c r="VYK87" s="78"/>
      <c r="VYL87" s="78"/>
      <c r="VYM87" s="78"/>
      <c r="VYN87" s="78"/>
      <c r="VYO87" s="78"/>
      <c r="VYP87" s="78"/>
      <c r="VYQ87" s="78"/>
      <c r="VYR87" s="78"/>
      <c r="VYS87" s="78"/>
      <c r="VYT87" s="78"/>
      <c r="VYU87" s="78"/>
      <c r="VYV87" s="78"/>
      <c r="VYW87" s="78"/>
      <c r="VYX87" s="78"/>
      <c r="VYY87" s="78"/>
      <c r="VYZ87" s="78"/>
      <c r="VZA87" s="78"/>
      <c r="VZB87" s="78"/>
      <c r="VZC87" s="78"/>
      <c r="VZD87" s="78"/>
      <c r="VZE87" s="78"/>
      <c r="VZF87" s="78"/>
      <c r="VZG87" s="78"/>
      <c r="VZH87" s="78"/>
      <c r="VZI87" s="78"/>
      <c r="VZJ87" s="78"/>
      <c r="VZK87" s="78"/>
      <c r="VZL87" s="78"/>
      <c r="VZM87" s="78"/>
      <c r="VZN87" s="78"/>
      <c r="VZO87" s="78"/>
      <c r="VZP87" s="78"/>
      <c r="VZQ87" s="78"/>
      <c r="VZR87" s="78"/>
      <c r="VZS87" s="78"/>
      <c r="VZT87" s="78"/>
      <c r="VZU87" s="78"/>
      <c r="VZV87" s="78"/>
      <c r="VZW87" s="78"/>
      <c r="VZX87" s="78"/>
      <c r="VZY87" s="78"/>
      <c r="VZZ87" s="78"/>
      <c r="WAA87" s="78"/>
      <c r="WAB87" s="78"/>
      <c r="WAC87" s="78"/>
      <c r="WAD87" s="78"/>
      <c r="WAE87" s="78"/>
      <c r="WAF87" s="78"/>
      <c r="WAG87" s="78"/>
      <c r="WAH87" s="78"/>
      <c r="WAI87" s="78"/>
      <c r="WAJ87" s="78"/>
      <c r="WAK87" s="78"/>
      <c r="WAL87" s="78"/>
      <c r="WAM87" s="78"/>
      <c r="WAN87" s="78"/>
      <c r="WAO87" s="78"/>
      <c r="WAP87" s="78"/>
      <c r="WAQ87" s="78"/>
      <c r="WAR87" s="78"/>
      <c r="WAS87" s="78"/>
      <c r="WAT87" s="78"/>
      <c r="WAU87" s="78"/>
      <c r="WAV87" s="78"/>
      <c r="WAW87" s="78"/>
      <c r="WAX87" s="78"/>
      <c r="WAY87" s="78"/>
      <c r="WAZ87" s="78"/>
      <c r="WBA87" s="78"/>
      <c r="WBB87" s="78"/>
      <c r="WBC87" s="78"/>
      <c r="WBD87" s="78"/>
      <c r="WBE87" s="78"/>
      <c r="WBF87" s="78"/>
      <c r="WBG87" s="78"/>
      <c r="WBH87" s="78"/>
      <c r="WBI87" s="78"/>
      <c r="WBJ87" s="78"/>
      <c r="WBK87" s="78"/>
      <c r="WBL87" s="78"/>
      <c r="WBM87" s="78"/>
      <c r="WBN87" s="78"/>
      <c r="WBO87" s="78"/>
      <c r="WBP87" s="78"/>
      <c r="WBQ87" s="78"/>
      <c r="WBR87" s="78"/>
      <c r="WBS87" s="78"/>
      <c r="WBT87" s="78"/>
      <c r="WBU87" s="78"/>
      <c r="WBV87" s="78"/>
      <c r="WBW87" s="78"/>
      <c r="WBX87" s="78"/>
      <c r="WBY87" s="78"/>
      <c r="WBZ87" s="78"/>
      <c r="WCA87" s="78"/>
      <c r="WCB87" s="78"/>
      <c r="WCC87" s="78"/>
      <c r="WCD87" s="78"/>
      <c r="WCE87" s="78"/>
      <c r="WCF87" s="78"/>
      <c r="WCG87" s="78"/>
      <c r="WCH87" s="78"/>
      <c r="WCI87" s="78"/>
      <c r="WCJ87" s="78"/>
      <c r="WCK87" s="78"/>
      <c r="WCL87" s="78"/>
      <c r="WCM87" s="78"/>
      <c r="WCN87" s="78"/>
      <c r="WCO87" s="78"/>
      <c r="WCP87" s="78"/>
      <c r="WCQ87" s="78"/>
      <c r="WCR87" s="78"/>
      <c r="WCS87" s="78"/>
      <c r="WCT87" s="78"/>
      <c r="WCU87" s="78"/>
      <c r="WCV87" s="78"/>
      <c r="WCW87" s="78"/>
      <c r="WCX87" s="78"/>
      <c r="WCY87" s="78"/>
      <c r="WCZ87" s="78"/>
      <c r="WDA87" s="78"/>
      <c r="WDB87" s="78"/>
      <c r="WDC87" s="78"/>
      <c r="WDD87" s="78"/>
      <c r="WDE87" s="78"/>
      <c r="WDF87" s="78"/>
      <c r="WDG87" s="78"/>
      <c r="WDH87" s="78"/>
      <c r="WDI87" s="78"/>
      <c r="WDJ87" s="78"/>
      <c r="WDK87" s="78"/>
      <c r="WDL87" s="78"/>
      <c r="WDM87" s="78"/>
      <c r="WDN87" s="78"/>
      <c r="WDO87" s="78"/>
      <c r="WDP87" s="78"/>
      <c r="WDQ87" s="78"/>
      <c r="WDR87" s="78"/>
      <c r="WDS87" s="78"/>
      <c r="WDT87" s="78"/>
      <c r="WDU87" s="78"/>
      <c r="WDV87" s="78"/>
      <c r="WDW87" s="78"/>
      <c r="WDX87" s="78"/>
      <c r="WDY87" s="78"/>
      <c r="WDZ87" s="78"/>
      <c r="WEA87" s="78"/>
      <c r="WEB87" s="78"/>
      <c r="WEC87" s="78"/>
      <c r="WED87" s="78"/>
      <c r="WEE87" s="78"/>
      <c r="WEF87" s="78"/>
      <c r="WEG87" s="78"/>
      <c r="WEH87" s="78"/>
      <c r="WEI87" s="78"/>
      <c r="WEJ87" s="78"/>
      <c r="WEK87" s="78"/>
      <c r="WEL87" s="78"/>
      <c r="WEM87" s="78"/>
      <c r="WEN87" s="78"/>
      <c r="WEO87" s="78"/>
      <c r="WEP87" s="78"/>
      <c r="WEQ87" s="78"/>
      <c r="WER87" s="78"/>
      <c r="WES87" s="78"/>
      <c r="WET87" s="78"/>
      <c r="WEU87" s="78"/>
      <c r="WEV87" s="78"/>
      <c r="WEW87" s="78"/>
      <c r="WEX87" s="78"/>
      <c r="WEY87" s="78"/>
      <c r="WEZ87" s="78"/>
      <c r="WFA87" s="78"/>
      <c r="WFB87" s="78"/>
      <c r="WFC87" s="78"/>
      <c r="WFD87" s="78"/>
      <c r="WFE87" s="78"/>
      <c r="WFF87" s="78"/>
      <c r="WFG87" s="78"/>
      <c r="WFH87" s="78"/>
      <c r="WFI87" s="78"/>
      <c r="WFJ87" s="78"/>
      <c r="WFK87" s="78"/>
      <c r="WFL87" s="78"/>
      <c r="WFM87" s="78"/>
      <c r="WFN87" s="78"/>
      <c r="WFO87" s="78"/>
      <c r="WFP87" s="78"/>
      <c r="WFQ87" s="78"/>
      <c r="WFR87" s="78"/>
      <c r="WFS87" s="78"/>
      <c r="WFT87" s="78"/>
      <c r="WFU87" s="78"/>
      <c r="WFV87" s="78"/>
      <c r="WFW87" s="78"/>
      <c r="WFX87" s="78"/>
      <c r="WFY87" s="78"/>
      <c r="WFZ87" s="78"/>
      <c r="WGA87" s="78"/>
      <c r="WGB87" s="78"/>
      <c r="WGC87" s="78"/>
      <c r="WGD87" s="78"/>
      <c r="WGE87" s="78"/>
      <c r="WGF87" s="78"/>
      <c r="WGG87" s="78"/>
      <c r="WGH87" s="78"/>
      <c r="WGI87" s="78"/>
      <c r="WGJ87" s="78"/>
      <c r="WGK87" s="78"/>
      <c r="WGL87" s="78"/>
      <c r="WGM87" s="78"/>
      <c r="WGN87" s="78"/>
      <c r="WGO87" s="78"/>
      <c r="WGP87" s="78"/>
      <c r="WGQ87" s="78"/>
      <c r="WGR87" s="78"/>
      <c r="WGS87" s="78"/>
      <c r="WGT87" s="78"/>
      <c r="WGU87" s="78"/>
      <c r="WGV87" s="78"/>
      <c r="WGW87" s="78"/>
      <c r="WGX87" s="78"/>
      <c r="WGY87" s="78"/>
      <c r="WGZ87" s="78"/>
      <c r="WHA87" s="78"/>
      <c r="WHB87" s="78"/>
      <c r="WHC87" s="78"/>
      <c r="WHD87" s="78"/>
      <c r="WHE87" s="78"/>
      <c r="WHF87" s="78"/>
      <c r="WHG87" s="78"/>
      <c r="WHH87" s="78"/>
      <c r="WHI87" s="78"/>
      <c r="WHJ87" s="78"/>
      <c r="WHK87" s="78"/>
      <c r="WHL87" s="78"/>
      <c r="WHM87" s="78"/>
      <c r="WHN87" s="78"/>
      <c r="WHO87" s="78"/>
      <c r="WHP87" s="78"/>
      <c r="WHQ87" s="78"/>
      <c r="WHR87" s="78"/>
      <c r="WHS87" s="78"/>
      <c r="WHT87" s="78"/>
      <c r="WHU87" s="78"/>
      <c r="WHV87" s="78"/>
      <c r="WHW87" s="78"/>
      <c r="WHX87" s="78"/>
      <c r="WHY87" s="78"/>
      <c r="WHZ87" s="78"/>
      <c r="WIA87" s="78"/>
      <c r="WIB87" s="78"/>
      <c r="WIC87" s="78"/>
      <c r="WID87" s="78"/>
      <c r="WIE87" s="78"/>
      <c r="WIF87" s="78"/>
      <c r="WIG87" s="78"/>
      <c r="WIH87" s="78"/>
      <c r="WII87" s="78"/>
      <c r="WIJ87" s="78"/>
      <c r="WIK87" s="78"/>
      <c r="WIL87" s="78"/>
      <c r="WIM87" s="78"/>
      <c r="WIN87" s="78"/>
      <c r="WIO87" s="78"/>
      <c r="WIP87" s="78"/>
      <c r="WIQ87" s="78"/>
      <c r="WIR87" s="78"/>
      <c r="WIS87" s="78"/>
      <c r="WIT87" s="78"/>
      <c r="WIU87" s="78"/>
      <c r="WIV87" s="78"/>
      <c r="WIW87" s="78"/>
      <c r="WIX87" s="78"/>
      <c r="WIY87" s="78"/>
      <c r="WIZ87" s="78"/>
      <c r="WJA87" s="78"/>
      <c r="WJB87" s="78"/>
      <c r="WJC87" s="78"/>
      <c r="WJD87" s="78"/>
      <c r="WJE87" s="78"/>
      <c r="WJF87" s="78"/>
      <c r="WJG87" s="78"/>
      <c r="WJH87" s="78"/>
      <c r="WJI87" s="78"/>
      <c r="WJJ87" s="78"/>
      <c r="WJK87" s="78"/>
      <c r="WJL87" s="78"/>
      <c r="WJM87" s="78"/>
      <c r="WJN87" s="78"/>
      <c r="WJO87" s="78"/>
      <c r="WJP87" s="78"/>
      <c r="WJQ87" s="78"/>
      <c r="WJR87" s="78"/>
      <c r="WJS87" s="78"/>
      <c r="WJT87" s="78"/>
      <c r="WJU87" s="78"/>
      <c r="WJV87" s="78"/>
      <c r="WJW87" s="78"/>
      <c r="WJX87" s="78"/>
      <c r="WJY87" s="78"/>
      <c r="WJZ87" s="78"/>
      <c r="WKA87" s="78"/>
      <c r="WKB87" s="78"/>
      <c r="WKC87" s="78"/>
      <c r="WKD87" s="78"/>
      <c r="WKE87" s="78"/>
      <c r="WKF87" s="78"/>
      <c r="WKG87" s="78"/>
      <c r="WKH87" s="78"/>
      <c r="WKI87" s="78"/>
      <c r="WKJ87" s="78"/>
      <c r="WKK87" s="78"/>
      <c r="WKL87" s="78"/>
      <c r="WKM87" s="78"/>
      <c r="WKN87" s="78"/>
      <c r="WKO87" s="78"/>
      <c r="WKP87" s="78"/>
      <c r="WKQ87" s="78"/>
      <c r="WKR87" s="78"/>
      <c r="WKS87" s="78"/>
      <c r="WKT87" s="78"/>
      <c r="WKU87" s="78"/>
      <c r="WKV87" s="78"/>
      <c r="WKW87" s="78"/>
      <c r="WKX87" s="78"/>
      <c r="WKY87" s="78"/>
      <c r="WKZ87" s="78"/>
      <c r="WLA87" s="78"/>
      <c r="WLB87" s="78"/>
      <c r="WLC87" s="78"/>
      <c r="WLD87" s="78"/>
      <c r="WLE87" s="78"/>
      <c r="WLF87" s="78"/>
      <c r="WLG87" s="78"/>
      <c r="WLH87" s="78"/>
      <c r="WLI87" s="78"/>
      <c r="WLJ87" s="78"/>
      <c r="WLK87" s="78"/>
      <c r="WLL87" s="78"/>
      <c r="WLM87" s="78"/>
      <c r="WLN87" s="78"/>
      <c r="WLO87" s="78"/>
      <c r="WLP87" s="78"/>
      <c r="WLQ87" s="78"/>
      <c r="WLR87" s="78"/>
      <c r="WLS87" s="78"/>
      <c r="WLT87" s="78"/>
      <c r="WLU87" s="78"/>
      <c r="WLV87" s="78"/>
      <c r="WLW87" s="78"/>
      <c r="WLX87" s="78"/>
      <c r="WLY87" s="78"/>
      <c r="WLZ87" s="78"/>
      <c r="WMA87" s="78"/>
      <c r="WMB87" s="78"/>
      <c r="WMC87" s="78"/>
      <c r="WMD87" s="78"/>
      <c r="WME87" s="78"/>
      <c r="WMF87" s="78"/>
      <c r="WMG87" s="78"/>
      <c r="WMH87" s="78"/>
      <c r="WMI87" s="78"/>
      <c r="WMJ87" s="78"/>
      <c r="WMK87" s="78"/>
      <c r="WML87" s="78"/>
      <c r="WMM87" s="78"/>
      <c r="WMN87" s="78"/>
      <c r="WMO87" s="78"/>
      <c r="WMP87" s="78"/>
      <c r="WMQ87" s="78"/>
      <c r="WMR87" s="78"/>
      <c r="WMS87" s="78"/>
      <c r="WMT87" s="78"/>
      <c r="WMU87" s="78"/>
      <c r="WMV87" s="78"/>
      <c r="WMW87" s="78"/>
      <c r="WMX87" s="78"/>
      <c r="WMY87" s="78"/>
      <c r="WMZ87" s="78"/>
      <c r="WNA87" s="78"/>
      <c r="WNB87" s="78"/>
      <c r="WNC87" s="78"/>
      <c r="WND87" s="78"/>
      <c r="WNE87" s="78"/>
      <c r="WNF87" s="78"/>
      <c r="WNG87" s="78"/>
      <c r="WNH87" s="78"/>
      <c r="WNI87" s="78"/>
      <c r="WNJ87" s="78"/>
      <c r="WNK87" s="78"/>
      <c r="WNL87" s="78"/>
      <c r="WNM87" s="78"/>
      <c r="WNN87" s="78"/>
      <c r="WNO87" s="78"/>
      <c r="WNP87" s="78"/>
      <c r="WNQ87" s="78"/>
      <c r="WNR87" s="78"/>
      <c r="WNS87" s="78"/>
      <c r="WNT87" s="78"/>
      <c r="WNU87" s="78"/>
      <c r="WNV87" s="78"/>
      <c r="WNW87" s="78"/>
      <c r="WNX87" s="78"/>
      <c r="WNY87" s="78"/>
      <c r="WNZ87" s="78"/>
      <c r="WOA87" s="78"/>
      <c r="WOB87" s="78"/>
      <c r="WOC87" s="78"/>
      <c r="WOD87" s="78"/>
      <c r="WOE87" s="78"/>
      <c r="WOF87" s="78"/>
      <c r="WOG87" s="78"/>
      <c r="WOH87" s="78"/>
      <c r="WOI87" s="78"/>
      <c r="WOJ87" s="78"/>
      <c r="WOK87" s="78"/>
      <c r="WOL87" s="78"/>
      <c r="WOM87" s="78"/>
      <c r="WON87" s="78"/>
      <c r="WOO87" s="78"/>
      <c r="WOP87" s="78"/>
      <c r="WOQ87" s="78"/>
      <c r="WOR87" s="78"/>
      <c r="WOS87" s="78"/>
      <c r="WOT87" s="78"/>
      <c r="WOU87" s="78"/>
      <c r="WOV87" s="78"/>
      <c r="WOW87" s="78"/>
      <c r="WOX87" s="78"/>
      <c r="WOY87" s="78"/>
      <c r="WOZ87" s="78"/>
      <c r="WPA87" s="78"/>
      <c r="WPB87" s="78"/>
      <c r="WPC87" s="78"/>
      <c r="WPD87" s="78"/>
      <c r="WPE87" s="78"/>
      <c r="WPF87" s="78"/>
      <c r="WPG87" s="78"/>
      <c r="WPH87" s="78"/>
      <c r="WPI87" s="78"/>
      <c r="WPJ87" s="78"/>
      <c r="WPK87" s="78"/>
      <c r="WPL87" s="78"/>
      <c r="WPM87" s="78"/>
      <c r="WPN87" s="78"/>
      <c r="WPO87" s="78"/>
      <c r="WPP87" s="78"/>
      <c r="WPQ87" s="78"/>
      <c r="WPR87" s="78"/>
      <c r="WPS87" s="78"/>
      <c r="WPT87" s="78"/>
      <c r="WPU87" s="78"/>
      <c r="WPV87" s="78"/>
      <c r="WPW87" s="78"/>
      <c r="WPX87" s="78"/>
      <c r="WPY87" s="78"/>
      <c r="WPZ87" s="78"/>
      <c r="WQA87" s="78"/>
      <c r="WQB87" s="78"/>
      <c r="WQC87" s="78"/>
      <c r="WQD87" s="78"/>
      <c r="WQE87" s="78"/>
      <c r="WQF87" s="78"/>
      <c r="WQG87" s="78"/>
      <c r="WQH87" s="78"/>
      <c r="WQI87" s="78"/>
      <c r="WQJ87" s="78"/>
      <c r="WQK87" s="78"/>
      <c r="WQL87" s="78"/>
      <c r="WQM87" s="78"/>
      <c r="WQN87" s="78"/>
      <c r="WQO87" s="78"/>
      <c r="WQP87" s="78"/>
      <c r="WQQ87" s="78"/>
      <c r="WQR87" s="78"/>
      <c r="WQS87" s="78"/>
      <c r="WQT87" s="78"/>
      <c r="WQU87" s="78"/>
      <c r="WQV87" s="78"/>
      <c r="WQW87" s="78"/>
      <c r="WQX87" s="78"/>
      <c r="WQY87" s="78"/>
      <c r="WQZ87" s="78"/>
      <c r="WRA87" s="78"/>
      <c r="WRB87" s="78"/>
      <c r="WRC87" s="78"/>
      <c r="WRD87" s="78"/>
      <c r="WRE87" s="78"/>
      <c r="WRF87" s="78"/>
      <c r="WRG87" s="78"/>
      <c r="WRH87" s="78"/>
      <c r="WRI87" s="78"/>
      <c r="WRJ87" s="78"/>
      <c r="WRK87" s="78"/>
      <c r="WRL87" s="78"/>
      <c r="WRM87" s="78"/>
      <c r="WRN87" s="78"/>
      <c r="WRO87" s="78"/>
      <c r="WRP87" s="78"/>
      <c r="WRQ87" s="78"/>
      <c r="WRR87" s="78"/>
      <c r="WRS87" s="78"/>
      <c r="WRT87" s="78"/>
      <c r="WRU87" s="78"/>
      <c r="WRV87" s="78"/>
      <c r="WRW87" s="78"/>
      <c r="WRX87" s="78"/>
      <c r="WRY87" s="78"/>
      <c r="WRZ87" s="78"/>
      <c r="WSA87" s="78"/>
      <c r="WSB87" s="78"/>
      <c r="WSC87" s="78"/>
      <c r="WSD87" s="78"/>
      <c r="WSE87" s="78"/>
      <c r="WSF87" s="78"/>
      <c r="WSG87" s="78"/>
      <c r="WSH87" s="78"/>
      <c r="WSI87" s="78"/>
      <c r="WSJ87" s="78"/>
      <c r="WSK87" s="78"/>
      <c r="WSL87" s="78"/>
      <c r="WSM87" s="78"/>
      <c r="WSN87" s="78"/>
      <c r="WSO87" s="78"/>
      <c r="WSP87" s="78"/>
      <c r="WSQ87" s="78"/>
      <c r="WSR87" s="78"/>
      <c r="WSS87" s="78"/>
      <c r="WST87" s="78"/>
      <c r="WSU87" s="78"/>
      <c r="WSV87" s="78"/>
      <c r="WSW87" s="78"/>
      <c r="WSX87" s="78"/>
      <c r="WSY87" s="78"/>
      <c r="WSZ87" s="78"/>
      <c r="WTA87" s="78"/>
      <c r="WTB87" s="78"/>
      <c r="WTC87" s="78"/>
      <c r="WTD87" s="78"/>
      <c r="WTE87" s="78"/>
      <c r="WTF87" s="78"/>
      <c r="WTG87" s="78"/>
      <c r="WTH87" s="78"/>
      <c r="WTI87" s="78"/>
      <c r="WTJ87" s="78"/>
      <c r="WTK87" s="78"/>
      <c r="WTL87" s="78"/>
      <c r="WTM87" s="78"/>
      <c r="WTN87" s="78"/>
      <c r="WTO87" s="78"/>
      <c r="WTP87" s="78"/>
      <c r="WTQ87" s="78"/>
      <c r="WTR87" s="78"/>
      <c r="WTS87" s="78"/>
      <c r="WTT87" s="78"/>
      <c r="WTU87" s="78"/>
      <c r="WTV87" s="78"/>
      <c r="WTW87" s="78"/>
      <c r="WTX87" s="78"/>
      <c r="WTY87" s="78"/>
      <c r="WTZ87" s="78"/>
      <c r="WUA87" s="78"/>
      <c r="WUB87" s="78"/>
      <c r="WUC87" s="78"/>
      <c r="WUD87" s="78"/>
      <c r="WUE87" s="78"/>
      <c r="WUF87" s="78"/>
      <c r="WUG87" s="78"/>
      <c r="WUH87" s="78"/>
      <c r="WUI87" s="78"/>
      <c r="WUJ87" s="78"/>
      <c r="WUK87" s="78"/>
      <c r="WUL87" s="78"/>
      <c r="WUM87" s="78"/>
      <c r="WUN87" s="78"/>
      <c r="WUO87" s="78"/>
      <c r="WUP87" s="78"/>
      <c r="WUQ87" s="78"/>
      <c r="WUR87" s="78"/>
      <c r="WUS87" s="78"/>
      <c r="WUT87" s="78"/>
      <c r="WUU87" s="78"/>
      <c r="WUV87" s="78"/>
      <c r="WUW87" s="78"/>
      <c r="WUX87" s="78"/>
      <c r="WUY87" s="78"/>
      <c r="WUZ87" s="78"/>
      <c r="WVA87" s="78"/>
      <c r="WVB87" s="78"/>
      <c r="WVC87" s="78"/>
      <c r="WVD87" s="78"/>
      <c r="WVE87" s="78"/>
      <c r="WVF87" s="78"/>
      <c r="WVG87" s="78"/>
      <c r="WVH87" s="78"/>
      <c r="WVI87" s="78"/>
      <c r="WVJ87" s="78"/>
      <c r="WVK87" s="78"/>
      <c r="WVL87" s="78"/>
      <c r="WVM87" s="78"/>
      <c r="WVN87" s="78"/>
      <c r="WVO87" s="78"/>
      <c r="WVP87" s="78"/>
      <c r="WVQ87" s="78"/>
      <c r="WVR87" s="78"/>
      <c r="WVS87" s="78"/>
      <c r="WVT87" s="78"/>
      <c r="WVU87" s="78"/>
      <c r="WVV87" s="78"/>
      <c r="WVW87" s="78"/>
      <c r="WVX87" s="78"/>
      <c r="WVY87" s="78"/>
      <c r="WVZ87" s="78"/>
      <c r="WWA87" s="78"/>
      <c r="WWB87" s="78"/>
      <c r="WWC87" s="78"/>
      <c r="WWD87" s="78"/>
      <c r="WWE87" s="78"/>
      <c r="WWF87" s="78"/>
      <c r="WWG87" s="78"/>
      <c r="WWH87" s="78"/>
      <c r="WWI87" s="78"/>
      <c r="WWJ87" s="78"/>
      <c r="WWK87" s="78"/>
      <c r="WWL87" s="78"/>
      <c r="WWM87" s="78"/>
      <c r="WWN87" s="78"/>
      <c r="WWO87" s="78"/>
      <c r="WWP87" s="78"/>
      <c r="WWQ87" s="78"/>
      <c r="WWR87" s="78"/>
      <c r="WWS87" s="78"/>
      <c r="WWT87" s="78"/>
      <c r="WWU87" s="78"/>
      <c r="WWV87" s="78"/>
      <c r="WWW87" s="78"/>
      <c r="WWX87" s="78"/>
      <c r="WWY87" s="78"/>
      <c r="WWZ87" s="78"/>
      <c r="WXA87" s="78"/>
      <c r="WXB87" s="78"/>
      <c r="WXC87" s="78"/>
      <c r="WXD87" s="78"/>
      <c r="WXE87" s="78"/>
      <c r="WXF87" s="78"/>
      <c r="WXG87" s="78"/>
      <c r="WXH87" s="78"/>
      <c r="WXI87" s="78"/>
      <c r="WXJ87" s="78"/>
      <c r="WXK87" s="78"/>
      <c r="WXL87" s="78"/>
      <c r="WXM87" s="78"/>
      <c r="WXN87" s="78"/>
      <c r="WXO87" s="78"/>
      <c r="WXP87" s="78"/>
      <c r="WXQ87" s="78"/>
      <c r="WXR87" s="78"/>
      <c r="WXS87" s="78"/>
      <c r="WXT87" s="78"/>
      <c r="WXU87" s="78"/>
      <c r="WXV87" s="78"/>
      <c r="WXW87" s="78"/>
      <c r="WXX87" s="78"/>
      <c r="WXY87" s="78"/>
      <c r="WXZ87" s="78"/>
      <c r="WYA87" s="78"/>
      <c r="WYB87" s="78"/>
      <c r="WYC87" s="78"/>
      <c r="WYD87" s="78"/>
      <c r="WYE87" s="78"/>
      <c r="WYF87" s="78"/>
      <c r="WYG87" s="78"/>
      <c r="WYH87" s="78"/>
      <c r="WYI87" s="78"/>
      <c r="WYJ87" s="78"/>
      <c r="WYK87" s="78"/>
      <c r="WYL87" s="78"/>
      <c r="WYM87" s="78"/>
      <c r="WYN87" s="78"/>
      <c r="WYO87" s="78"/>
      <c r="WYP87" s="78"/>
      <c r="WYQ87" s="78"/>
      <c r="WYR87" s="78"/>
      <c r="WYS87" s="78"/>
      <c r="WYT87" s="78"/>
      <c r="WYU87" s="78"/>
      <c r="WYV87" s="78"/>
      <c r="WYW87" s="78"/>
      <c r="WYX87" s="78"/>
      <c r="WYY87" s="78"/>
      <c r="WYZ87" s="78"/>
      <c r="WZA87" s="78"/>
      <c r="WZB87" s="78"/>
      <c r="WZC87" s="78"/>
      <c r="WZD87" s="78"/>
      <c r="WZE87" s="78"/>
      <c r="WZF87" s="78"/>
      <c r="WZG87" s="78"/>
      <c r="WZH87" s="78"/>
      <c r="WZI87" s="78"/>
      <c r="WZJ87" s="78"/>
      <c r="WZK87" s="78"/>
      <c r="WZL87" s="78"/>
      <c r="WZM87" s="78"/>
      <c r="WZN87" s="78"/>
      <c r="WZO87" s="78"/>
      <c r="WZP87" s="78"/>
      <c r="WZQ87" s="78"/>
      <c r="WZR87" s="78"/>
      <c r="WZS87" s="78"/>
      <c r="WZT87" s="78"/>
      <c r="WZU87" s="78"/>
      <c r="WZV87" s="78"/>
      <c r="WZW87" s="78"/>
      <c r="WZX87" s="78"/>
      <c r="WZY87" s="78"/>
      <c r="WZZ87" s="78"/>
      <c r="XAA87" s="78"/>
      <c r="XAB87" s="78"/>
      <c r="XAC87" s="78"/>
      <c r="XAD87" s="78"/>
      <c r="XAE87" s="78"/>
      <c r="XAF87" s="78"/>
      <c r="XAG87" s="78"/>
      <c r="XAH87" s="78"/>
      <c r="XAI87" s="78"/>
      <c r="XAJ87" s="78"/>
      <c r="XAK87" s="78"/>
      <c r="XAL87" s="78"/>
      <c r="XAM87" s="78"/>
      <c r="XAN87" s="78"/>
      <c r="XAO87" s="78"/>
      <c r="XAP87" s="78"/>
      <c r="XAQ87" s="78"/>
      <c r="XAR87" s="78"/>
      <c r="XAS87" s="78"/>
      <c r="XAT87" s="78"/>
      <c r="XAU87" s="78"/>
      <c r="XAV87" s="78"/>
      <c r="XAW87" s="78"/>
      <c r="XAX87" s="78"/>
      <c r="XAY87" s="78"/>
      <c r="XAZ87" s="78"/>
      <c r="XBA87" s="78"/>
      <c r="XBB87" s="78"/>
      <c r="XBC87" s="78"/>
      <c r="XBD87" s="78"/>
      <c r="XBE87" s="78"/>
      <c r="XBF87" s="78"/>
      <c r="XBG87" s="78"/>
      <c r="XBH87" s="78"/>
      <c r="XBI87" s="78"/>
      <c r="XBJ87" s="78"/>
      <c r="XBK87" s="78"/>
      <c r="XBL87" s="78"/>
      <c r="XBM87" s="78"/>
      <c r="XBN87" s="78"/>
      <c r="XBO87" s="78"/>
      <c r="XBP87" s="78"/>
      <c r="XBQ87" s="78"/>
      <c r="XBR87" s="78"/>
      <c r="XBS87" s="78"/>
      <c r="XBT87" s="78"/>
      <c r="XBU87" s="78"/>
      <c r="XBV87" s="78"/>
      <c r="XBW87" s="78"/>
      <c r="XBX87" s="78"/>
      <c r="XBY87" s="78"/>
      <c r="XBZ87" s="78"/>
      <c r="XCA87" s="78"/>
      <c r="XCB87" s="78"/>
      <c r="XCC87" s="78"/>
      <c r="XCD87" s="78"/>
      <c r="XCE87" s="78"/>
      <c r="XCF87" s="78"/>
      <c r="XCG87" s="78"/>
      <c r="XCH87" s="78"/>
      <c r="XCI87" s="78"/>
      <c r="XCJ87" s="78"/>
      <c r="XCK87" s="78"/>
      <c r="XCL87" s="78"/>
      <c r="XCM87" s="78"/>
      <c r="XCN87" s="78"/>
      <c r="XCO87" s="78"/>
      <c r="XCP87" s="78"/>
      <c r="XCQ87" s="78"/>
      <c r="XCR87" s="78"/>
      <c r="XCS87" s="78"/>
      <c r="XCT87" s="78"/>
      <c r="XCU87" s="78"/>
      <c r="XCV87" s="78"/>
      <c r="XCW87" s="78"/>
      <c r="XCX87" s="78"/>
      <c r="XCY87" s="78"/>
      <c r="XCZ87" s="78"/>
      <c r="XDA87" s="78"/>
      <c r="XDB87" s="78"/>
      <c r="XDC87" s="78"/>
      <c r="XDD87" s="78"/>
      <c r="XDE87" s="78"/>
      <c r="XDF87" s="78"/>
      <c r="XDG87" s="78"/>
      <c r="XDH87" s="78"/>
      <c r="XDI87" s="78"/>
      <c r="XDJ87" s="78"/>
      <c r="XDK87" s="78"/>
      <c r="XDL87" s="78"/>
      <c r="XDM87" s="78"/>
      <c r="XDN87" s="78"/>
      <c r="XDO87" s="78"/>
      <c r="XDP87" s="78"/>
      <c r="XDQ87" s="78"/>
      <c r="XDR87" s="78"/>
      <c r="XDS87" s="78"/>
      <c r="XDT87" s="78"/>
      <c r="XDU87" s="78"/>
      <c r="XDV87" s="78"/>
      <c r="XDW87" s="78"/>
      <c r="XDX87" s="78"/>
      <c r="XDY87" s="78"/>
      <c r="XDZ87" s="78"/>
      <c r="XEA87" s="78"/>
      <c r="XEB87" s="78"/>
      <c r="XEC87" s="78"/>
      <c r="XED87" s="78"/>
      <c r="XEE87" s="78"/>
      <c r="XEF87" s="78"/>
      <c r="XEG87" s="78"/>
      <c r="XEH87" s="78"/>
      <c r="XEI87" s="78"/>
      <c r="XEJ87" s="78"/>
      <c r="XEK87" s="78"/>
      <c r="XEL87" s="78"/>
      <c r="XEM87" s="78"/>
      <c r="XEN87" s="78"/>
      <c r="XEO87" s="78"/>
      <c r="XEP87" s="78"/>
      <c r="XEQ87" s="78"/>
      <c r="XER87" s="78"/>
      <c r="XES87" s="78"/>
      <c r="XET87" s="78"/>
      <c r="XEU87" s="78"/>
      <c r="XEV87" s="78"/>
      <c r="XEW87" s="78"/>
      <c r="XEX87" s="78"/>
      <c r="XEY87" s="78"/>
      <c r="XEZ87" s="78"/>
      <c r="XFA87" s="78"/>
      <c r="XFB87" s="78"/>
      <c r="XFC87" s="78"/>
      <c r="XFD87" s="78"/>
    </row>
    <row r="88" spans="1:16384" ht="18" customHeight="1" thickBot="1">
      <c r="B88" s="665" t="s">
        <v>158</v>
      </c>
      <c r="C88" s="666"/>
      <c r="D88" s="693" t="s">
        <v>154</v>
      </c>
      <c r="E88" s="693"/>
      <c r="F88" s="693"/>
      <c r="G88" s="749"/>
      <c r="I88" s="88"/>
      <c r="L88" s="55"/>
    </row>
    <row r="89" spans="1:16384" ht="18" customHeight="1">
      <c r="B89" s="667"/>
      <c r="C89" s="668"/>
      <c r="D89" s="750"/>
      <c r="E89" s="750"/>
      <c r="F89" s="750"/>
      <c r="G89" s="751"/>
      <c r="L89" s="55"/>
      <c r="U89" s="55"/>
    </row>
    <row r="90" spans="1:16384" ht="18" customHeight="1">
      <c r="B90" s="669" t="s">
        <v>152</v>
      </c>
      <c r="C90" s="670"/>
      <c r="D90" s="752" t="s">
        <v>353</v>
      </c>
      <c r="E90" s="752"/>
      <c r="F90" s="752"/>
      <c r="G90" s="753"/>
      <c r="L90" s="55"/>
    </row>
    <row r="91" spans="1:16384" ht="18" customHeight="1">
      <c r="B91" s="669"/>
      <c r="C91" s="670"/>
      <c r="D91" s="752"/>
      <c r="E91" s="752"/>
      <c r="F91" s="752"/>
      <c r="G91" s="753"/>
    </row>
    <row r="92" spans="1:16384" ht="18" customHeight="1">
      <c r="B92" s="644" t="s">
        <v>327</v>
      </c>
      <c r="C92" s="645"/>
      <c r="D92" s="754" t="s">
        <v>353</v>
      </c>
      <c r="E92" s="754"/>
      <c r="F92" s="754"/>
      <c r="G92" s="755"/>
    </row>
    <row r="93" spans="1:16384" ht="18" customHeight="1">
      <c r="B93" s="644"/>
      <c r="C93" s="645"/>
      <c r="D93" s="756" t="s">
        <v>354</v>
      </c>
      <c r="E93" s="756"/>
      <c r="F93" s="756"/>
      <c r="G93" s="757"/>
    </row>
    <row r="94" spans="1:16384" ht="18" customHeight="1">
      <c r="B94" s="669" t="s">
        <v>153</v>
      </c>
      <c r="C94" s="670"/>
      <c r="D94" s="754" t="s">
        <v>355</v>
      </c>
      <c r="E94" s="754"/>
      <c r="F94" s="754"/>
      <c r="G94" s="755"/>
    </row>
    <row r="95" spans="1:16384" ht="18" customHeight="1" thickBot="1">
      <c r="B95" s="646"/>
      <c r="C95" s="647"/>
      <c r="D95" s="763" t="s">
        <v>354</v>
      </c>
      <c r="E95" s="763"/>
      <c r="F95" s="763"/>
      <c r="G95" s="764"/>
    </row>
    <row r="96" spans="1:16384" ht="20.149999999999999" customHeight="1"/>
    <row r="97" spans="2:16384" ht="20.149999999999999" customHeight="1">
      <c r="B97" s="128" t="s">
        <v>229</v>
      </c>
    </row>
    <row r="98" spans="2:16384" ht="2.15" customHeight="1" thickBot="1">
      <c r="K98" s="81"/>
      <c r="L98" s="78"/>
      <c r="M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c r="FS98" s="78"/>
      <c r="FT98" s="78"/>
      <c r="FU98" s="78"/>
      <c r="FV98" s="78"/>
      <c r="FW98" s="78"/>
      <c r="FX98" s="78"/>
      <c r="FY98" s="78"/>
      <c r="FZ98" s="78"/>
      <c r="GA98" s="78"/>
      <c r="GB98" s="78"/>
      <c r="GC98" s="78"/>
      <c r="GD98" s="78"/>
      <c r="GE98" s="78"/>
      <c r="GF98" s="78"/>
      <c r="GG98" s="78"/>
      <c r="GH98" s="78"/>
      <c r="GI98" s="78"/>
      <c r="GJ98" s="78"/>
      <c r="GK98" s="78"/>
      <c r="GL98" s="78"/>
      <c r="GM98" s="78"/>
      <c r="GN98" s="78"/>
      <c r="GO98" s="78"/>
      <c r="GP98" s="78"/>
      <c r="GQ98" s="78"/>
      <c r="GR98" s="78"/>
      <c r="GS98" s="78"/>
      <c r="GT98" s="78"/>
      <c r="GU98" s="78"/>
      <c r="GV98" s="78"/>
      <c r="GW98" s="78"/>
      <c r="GX98" s="78"/>
      <c r="GY98" s="78"/>
      <c r="GZ98" s="78"/>
      <c r="HA98" s="78"/>
      <c r="HB98" s="78"/>
      <c r="HC98" s="78"/>
      <c r="HD98" s="78"/>
      <c r="HE98" s="78"/>
      <c r="HF98" s="78"/>
      <c r="HG98" s="78"/>
      <c r="HH98" s="78"/>
      <c r="HI98" s="78"/>
      <c r="HJ98" s="78"/>
      <c r="HK98" s="78"/>
      <c r="HL98" s="78"/>
      <c r="HM98" s="78"/>
      <c r="HN98" s="78"/>
      <c r="HO98" s="78"/>
      <c r="HP98" s="78"/>
      <c r="HQ98" s="78"/>
      <c r="HR98" s="78"/>
      <c r="HS98" s="78"/>
      <c r="HT98" s="78"/>
      <c r="HU98" s="78"/>
      <c r="HV98" s="78"/>
      <c r="HW98" s="78"/>
      <c r="HX98" s="78"/>
      <c r="HY98" s="78"/>
      <c r="HZ98" s="78"/>
      <c r="IA98" s="78"/>
      <c r="IB98" s="78"/>
      <c r="IC98" s="78"/>
      <c r="ID98" s="78"/>
      <c r="IE98" s="78"/>
      <c r="IF98" s="78"/>
      <c r="IG98" s="78"/>
      <c r="IH98" s="78"/>
      <c r="II98" s="78"/>
      <c r="IJ98" s="78"/>
      <c r="IK98" s="78"/>
      <c r="IL98" s="78"/>
      <c r="IM98" s="78"/>
      <c r="IN98" s="78"/>
      <c r="IO98" s="78"/>
      <c r="IP98" s="78"/>
      <c r="IQ98" s="78"/>
      <c r="IR98" s="78"/>
      <c r="IS98" s="78"/>
      <c r="IT98" s="78"/>
      <c r="IU98" s="78"/>
      <c r="IV98" s="78"/>
      <c r="IW98" s="78"/>
      <c r="IX98" s="78"/>
      <c r="IY98" s="78"/>
      <c r="IZ98" s="78"/>
      <c r="JA98" s="78"/>
      <c r="JB98" s="78"/>
      <c r="JC98" s="78"/>
      <c r="JD98" s="78"/>
      <c r="JE98" s="78"/>
      <c r="JF98" s="78"/>
      <c r="JG98" s="78"/>
      <c r="JH98" s="78"/>
      <c r="JI98" s="78"/>
      <c r="JJ98" s="78"/>
      <c r="JK98" s="78"/>
      <c r="JL98" s="78"/>
      <c r="JM98" s="78"/>
      <c r="JN98" s="78"/>
      <c r="JO98" s="78"/>
      <c r="JP98" s="78"/>
      <c r="JQ98" s="78"/>
      <c r="JR98" s="78"/>
      <c r="JS98" s="78"/>
      <c r="JT98" s="78"/>
      <c r="JU98" s="78"/>
      <c r="JV98" s="78"/>
      <c r="JW98" s="78"/>
      <c r="JX98" s="78"/>
      <c r="JY98" s="78"/>
      <c r="JZ98" s="78"/>
      <c r="KA98" s="78"/>
      <c r="KB98" s="78"/>
      <c r="KC98" s="78"/>
      <c r="KD98" s="78"/>
      <c r="KE98" s="78"/>
      <c r="KF98" s="78"/>
      <c r="KG98" s="78"/>
      <c r="KH98" s="78"/>
      <c r="KI98" s="78"/>
      <c r="KJ98" s="78"/>
      <c r="KK98" s="78"/>
      <c r="KL98" s="78"/>
      <c r="KM98" s="78"/>
      <c r="KN98" s="78"/>
      <c r="KO98" s="78"/>
      <c r="KP98" s="78"/>
      <c r="KQ98" s="78"/>
      <c r="KR98" s="78"/>
      <c r="KS98" s="78"/>
      <c r="KT98" s="78"/>
      <c r="KU98" s="78"/>
      <c r="KV98" s="78"/>
      <c r="KW98" s="78"/>
      <c r="KX98" s="78"/>
      <c r="KY98" s="78"/>
      <c r="KZ98" s="78"/>
      <c r="LA98" s="78"/>
      <c r="LB98" s="78"/>
      <c r="LC98" s="78"/>
      <c r="LD98" s="78"/>
      <c r="LE98" s="78"/>
      <c r="LF98" s="78"/>
      <c r="LG98" s="78"/>
      <c r="LH98" s="78"/>
      <c r="LI98" s="78"/>
      <c r="LJ98" s="78"/>
      <c r="LK98" s="78"/>
      <c r="LL98" s="78"/>
      <c r="LM98" s="78"/>
      <c r="LN98" s="78"/>
      <c r="LO98" s="78"/>
      <c r="LP98" s="78"/>
      <c r="LQ98" s="78"/>
      <c r="LR98" s="78"/>
      <c r="LS98" s="78"/>
      <c r="LT98" s="78"/>
      <c r="LU98" s="78"/>
      <c r="LV98" s="78"/>
      <c r="LW98" s="78"/>
      <c r="LX98" s="78"/>
      <c r="LY98" s="78"/>
      <c r="LZ98" s="78"/>
      <c r="MA98" s="78"/>
      <c r="MB98" s="78"/>
      <c r="MC98" s="78"/>
      <c r="MD98" s="78"/>
      <c r="ME98" s="78"/>
      <c r="MF98" s="78"/>
      <c r="MG98" s="78"/>
      <c r="MH98" s="78"/>
      <c r="MI98" s="78"/>
      <c r="MJ98" s="78"/>
      <c r="MK98" s="78"/>
      <c r="ML98" s="78"/>
      <c r="MM98" s="78"/>
      <c r="MN98" s="78"/>
      <c r="MO98" s="78"/>
      <c r="MP98" s="78"/>
      <c r="MQ98" s="78"/>
      <c r="MR98" s="78"/>
      <c r="MS98" s="78"/>
      <c r="MT98" s="78"/>
      <c r="MU98" s="78"/>
      <c r="MV98" s="78"/>
      <c r="MW98" s="78"/>
      <c r="MX98" s="78"/>
      <c r="MY98" s="78"/>
      <c r="MZ98" s="78"/>
      <c r="NA98" s="78"/>
      <c r="NB98" s="78"/>
      <c r="NC98" s="78"/>
      <c r="ND98" s="78"/>
      <c r="NE98" s="78"/>
      <c r="NF98" s="78"/>
      <c r="NG98" s="78"/>
      <c r="NH98" s="78"/>
      <c r="NI98" s="78"/>
      <c r="NJ98" s="78"/>
      <c r="NK98" s="78"/>
      <c r="NL98" s="78"/>
      <c r="NM98" s="78"/>
      <c r="NN98" s="78"/>
      <c r="NO98" s="78"/>
      <c r="NP98" s="78"/>
      <c r="NQ98" s="78"/>
      <c r="NR98" s="78"/>
      <c r="NS98" s="78"/>
      <c r="NT98" s="78"/>
      <c r="NU98" s="78"/>
      <c r="NV98" s="78"/>
      <c r="NW98" s="78"/>
      <c r="NX98" s="78"/>
      <c r="NY98" s="78"/>
      <c r="NZ98" s="78"/>
      <c r="OA98" s="78"/>
      <c r="OB98" s="78"/>
      <c r="OC98" s="78"/>
      <c r="OD98" s="78"/>
      <c r="OE98" s="78"/>
      <c r="OF98" s="78"/>
      <c r="OG98" s="78"/>
      <c r="OH98" s="78"/>
      <c r="OI98" s="78"/>
      <c r="OJ98" s="78"/>
      <c r="OK98" s="78"/>
      <c r="OL98" s="78"/>
      <c r="OM98" s="78"/>
      <c r="ON98" s="78"/>
      <c r="OO98" s="78"/>
      <c r="OP98" s="78"/>
      <c r="OQ98" s="78"/>
      <c r="OR98" s="78"/>
      <c r="OS98" s="78"/>
      <c r="OT98" s="78"/>
      <c r="OU98" s="78"/>
      <c r="OV98" s="78"/>
      <c r="OW98" s="78"/>
      <c r="OX98" s="78"/>
      <c r="OY98" s="78"/>
      <c r="OZ98" s="78"/>
      <c r="PA98" s="78"/>
      <c r="PB98" s="78"/>
      <c r="PC98" s="78"/>
      <c r="PD98" s="78"/>
      <c r="PE98" s="78"/>
      <c r="PF98" s="78"/>
      <c r="PG98" s="78"/>
      <c r="PH98" s="78"/>
      <c r="PI98" s="78"/>
      <c r="PJ98" s="78"/>
      <c r="PK98" s="78"/>
      <c r="PL98" s="78"/>
      <c r="PM98" s="78"/>
      <c r="PN98" s="78"/>
      <c r="PO98" s="78"/>
      <c r="PP98" s="78"/>
      <c r="PQ98" s="78"/>
      <c r="PR98" s="78"/>
      <c r="PS98" s="78"/>
      <c r="PT98" s="78"/>
      <c r="PU98" s="78"/>
      <c r="PV98" s="78"/>
      <c r="PW98" s="78"/>
      <c r="PX98" s="78"/>
      <c r="PY98" s="78"/>
      <c r="PZ98" s="78"/>
      <c r="QA98" s="78"/>
      <c r="QB98" s="78"/>
      <c r="QC98" s="78"/>
      <c r="QD98" s="78"/>
      <c r="QE98" s="78"/>
      <c r="QF98" s="78"/>
      <c r="QG98" s="78"/>
      <c r="QH98" s="78"/>
      <c r="QI98" s="78"/>
      <c r="QJ98" s="78"/>
      <c r="QK98" s="78"/>
      <c r="QL98" s="78"/>
      <c r="QM98" s="78"/>
      <c r="QN98" s="78"/>
      <c r="QO98" s="78"/>
      <c r="QP98" s="78"/>
      <c r="QQ98" s="78"/>
      <c r="QR98" s="78"/>
      <c r="QS98" s="78"/>
      <c r="QT98" s="78"/>
      <c r="QU98" s="78"/>
      <c r="QV98" s="78"/>
      <c r="QW98" s="78"/>
      <c r="QX98" s="78"/>
      <c r="QY98" s="78"/>
      <c r="QZ98" s="78"/>
      <c r="RA98" s="78"/>
      <c r="RB98" s="78"/>
      <c r="RC98" s="78"/>
      <c r="RD98" s="78"/>
      <c r="RE98" s="78"/>
      <c r="RF98" s="78"/>
      <c r="RG98" s="78"/>
      <c r="RH98" s="78"/>
      <c r="RI98" s="78"/>
      <c r="RJ98" s="78"/>
      <c r="RK98" s="78"/>
      <c r="RL98" s="78"/>
      <c r="RM98" s="78"/>
      <c r="RN98" s="78"/>
      <c r="RO98" s="78"/>
      <c r="RP98" s="78"/>
      <c r="RQ98" s="78"/>
      <c r="RR98" s="78"/>
      <c r="RS98" s="78"/>
      <c r="RT98" s="78"/>
      <c r="RU98" s="78"/>
      <c r="RV98" s="78"/>
      <c r="RW98" s="78"/>
      <c r="RX98" s="78"/>
      <c r="RY98" s="78"/>
      <c r="RZ98" s="78"/>
      <c r="SA98" s="78"/>
      <c r="SB98" s="78"/>
      <c r="SC98" s="78"/>
      <c r="SD98" s="78"/>
      <c r="SE98" s="78"/>
      <c r="SF98" s="78"/>
      <c r="SG98" s="78"/>
      <c r="SH98" s="78"/>
      <c r="SI98" s="78"/>
      <c r="SJ98" s="78"/>
      <c r="SK98" s="78"/>
      <c r="SL98" s="78"/>
      <c r="SM98" s="78"/>
      <c r="SN98" s="78"/>
      <c r="SO98" s="78"/>
      <c r="SP98" s="78"/>
      <c r="SQ98" s="78"/>
      <c r="SR98" s="78"/>
      <c r="SS98" s="78"/>
      <c r="ST98" s="78"/>
      <c r="SU98" s="78"/>
      <c r="SV98" s="78"/>
      <c r="SW98" s="78"/>
      <c r="SX98" s="78"/>
      <c r="SY98" s="78"/>
      <c r="SZ98" s="78"/>
      <c r="TA98" s="78"/>
      <c r="TB98" s="78"/>
      <c r="TC98" s="78"/>
      <c r="TD98" s="78"/>
      <c r="TE98" s="78"/>
      <c r="TF98" s="78"/>
      <c r="TG98" s="78"/>
      <c r="TH98" s="78"/>
      <c r="TI98" s="78"/>
      <c r="TJ98" s="78"/>
      <c r="TK98" s="78"/>
      <c r="TL98" s="78"/>
      <c r="TM98" s="78"/>
      <c r="TN98" s="78"/>
      <c r="TO98" s="78"/>
      <c r="TP98" s="78"/>
      <c r="TQ98" s="78"/>
      <c r="TR98" s="78"/>
      <c r="TS98" s="78"/>
      <c r="TT98" s="78"/>
      <c r="TU98" s="78"/>
      <c r="TV98" s="78"/>
      <c r="TW98" s="78"/>
      <c r="TX98" s="78"/>
      <c r="TY98" s="78"/>
      <c r="TZ98" s="78"/>
      <c r="UA98" s="78"/>
      <c r="UB98" s="78"/>
      <c r="UC98" s="78"/>
      <c r="UD98" s="78"/>
      <c r="UE98" s="78"/>
      <c r="UF98" s="78"/>
      <c r="UG98" s="78"/>
      <c r="UH98" s="78"/>
      <c r="UI98" s="78"/>
      <c r="UJ98" s="78"/>
      <c r="UK98" s="78"/>
      <c r="UL98" s="78"/>
      <c r="UM98" s="78"/>
      <c r="UN98" s="78"/>
      <c r="UO98" s="78"/>
      <c r="UP98" s="78"/>
      <c r="UQ98" s="78"/>
      <c r="UR98" s="78"/>
      <c r="US98" s="78"/>
      <c r="UT98" s="78"/>
      <c r="UU98" s="78"/>
      <c r="UV98" s="78"/>
      <c r="UW98" s="78"/>
      <c r="UX98" s="78"/>
      <c r="UY98" s="78"/>
      <c r="UZ98" s="78"/>
      <c r="VA98" s="78"/>
      <c r="VB98" s="78"/>
      <c r="VC98" s="78"/>
      <c r="VD98" s="78"/>
      <c r="VE98" s="78"/>
      <c r="VF98" s="78"/>
      <c r="VG98" s="78"/>
      <c r="VH98" s="78"/>
      <c r="VI98" s="78"/>
      <c r="VJ98" s="78"/>
      <c r="VK98" s="78"/>
      <c r="VL98" s="78"/>
      <c r="VM98" s="78"/>
      <c r="VN98" s="78"/>
      <c r="VO98" s="78"/>
      <c r="VP98" s="78"/>
      <c r="VQ98" s="78"/>
      <c r="VR98" s="78"/>
      <c r="VS98" s="78"/>
      <c r="VT98" s="78"/>
      <c r="VU98" s="78"/>
      <c r="VV98" s="78"/>
      <c r="VW98" s="78"/>
      <c r="VX98" s="78"/>
      <c r="VY98" s="78"/>
      <c r="VZ98" s="78"/>
      <c r="WA98" s="78"/>
      <c r="WB98" s="78"/>
      <c r="WC98" s="78"/>
      <c r="WD98" s="78"/>
      <c r="WE98" s="78"/>
      <c r="WF98" s="78"/>
      <c r="WG98" s="78"/>
      <c r="WH98" s="78"/>
      <c r="WI98" s="78"/>
      <c r="WJ98" s="78"/>
      <c r="WK98" s="78"/>
      <c r="WL98" s="78"/>
      <c r="WM98" s="78"/>
      <c r="WN98" s="78"/>
      <c r="WO98" s="78"/>
      <c r="WP98" s="78"/>
      <c r="WQ98" s="78"/>
      <c r="WR98" s="78"/>
      <c r="WS98" s="78"/>
      <c r="WT98" s="78"/>
      <c r="WU98" s="78"/>
      <c r="WV98" s="78"/>
      <c r="WW98" s="78"/>
      <c r="WX98" s="78"/>
      <c r="WY98" s="78"/>
      <c r="WZ98" s="78"/>
      <c r="XA98" s="78"/>
      <c r="XB98" s="78"/>
      <c r="XC98" s="78"/>
      <c r="XD98" s="78"/>
      <c r="XE98" s="78"/>
      <c r="XF98" s="78"/>
      <c r="XG98" s="78"/>
      <c r="XH98" s="78"/>
      <c r="XI98" s="78"/>
      <c r="XJ98" s="78"/>
      <c r="XK98" s="78"/>
      <c r="XL98" s="78"/>
      <c r="XM98" s="78"/>
      <c r="XN98" s="78"/>
      <c r="XO98" s="78"/>
      <c r="XP98" s="78"/>
      <c r="XQ98" s="78"/>
      <c r="XR98" s="78"/>
      <c r="XS98" s="78"/>
      <c r="XT98" s="78"/>
      <c r="XU98" s="78"/>
      <c r="XV98" s="78"/>
      <c r="XW98" s="78"/>
      <c r="XX98" s="78"/>
      <c r="XY98" s="78"/>
      <c r="XZ98" s="78"/>
      <c r="YA98" s="78"/>
      <c r="YB98" s="78"/>
      <c r="YC98" s="78"/>
      <c r="YD98" s="78"/>
      <c r="YE98" s="78"/>
      <c r="YF98" s="78"/>
      <c r="YG98" s="78"/>
      <c r="YH98" s="78"/>
      <c r="YI98" s="78"/>
      <c r="YJ98" s="78"/>
      <c r="YK98" s="78"/>
      <c r="YL98" s="78"/>
      <c r="YM98" s="78"/>
      <c r="YN98" s="78"/>
      <c r="YO98" s="78"/>
      <c r="YP98" s="78"/>
      <c r="YQ98" s="78"/>
      <c r="YR98" s="78"/>
      <c r="YS98" s="78"/>
      <c r="YT98" s="78"/>
      <c r="YU98" s="78"/>
      <c r="YV98" s="78"/>
      <c r="YW98" s="78"/>
      <c r="YX98" s="78"/>
      <c r="YY98" s="78"/>
      <c r="YZ98" s="78"/>
      <c r="ZA98" s="78"/>
      <c r="ZB98" s="78"/>
      <c r="ZC98" s="78"/>
      <c r="ZD98" s="78"/>
      <c r="ZE98" s="78"/>
      <c r="ZF98" s="78"/>
      <c r="ZG98" s="78"/>
      <c r="ZH98" s="78"/>
      <c r="ZI98" s="78"/>
      <c r="ZJ98" s="78"/>
      <c r="ZK98" s="78"/>
      <c r="ZL98" s="78"/>
      <c r="ZM98" s="78"/>
      <c r="ZN98" s="78"/>
      <c r="ZO98" s="78"/>
      <c r="ZP98" s="78"/>
      <c r="ZQ98" s="78"/>
      <c r="ZR98" s="78"/>
      <c r="ZS98" s="78"/>
      <c r="ZT98" s="78"/>
      <c r="ZU98" s="78"/>
      <c r="ZV98" s="78"/>
      <c r="ZW98" s="78"/>
      <c r="ZX98" s="78"/>
      <c r="ZY98" s="78"/>
      <c r="ZZ98" s="78"/>
      <c r="AAA98" s="78"/>
      <c r="AAB98" s="78"/>
      <c r="AAC98" s="78"/>
      <c r="AAD98" s="78"/>
      <c r="AAE98" s="78"/>
      <c r="AAF98" s="78"/>
      <c r="AAG98" s="78"/>
      <c r="AAH98" s="78"/>
      <c r="AAI98" s="78"/>
      <c r="AAJ98" s="78"/>
      <c r="AAK98" s="78"/>
      <c r="AAL98" s="78"/>
      <c r="AAM98" s="78"/>
      <c r="AAN98" s="78"/>
      <c r="AAO98" s="78"/>
      <c r="AAP98" s="78"/>
      <c r="AAQ98" s="78"/>
      <c r="AAR98" s="78"/>
      <c r="AAS98" s="78"/>
      <c r="AAT98" s="78"/>
      <c r="AAU98" s="78"/>
      <c r="AAV98" s="78"/>
      <c r="AAW98" s="78"/>
      <c r="AAX98" s="78"/>
      <c r="AAY98" s="78"/>
      <c r="AAZ98" s="78"/>
      <c r="ABA98" s="78"/>
      <c r="ABB98" s="78"/>
      <c r="ABC98" s="78"/>
      <c r="ABD98" s="78"/>
      <c r="ABE98" s="78"/>
      <c r="ABF98" s="78"/>
      <c r="ABG98" s="78"/>
      <c r="ABH98" s="78"/>
      <c r="ABI98" s="78"/>
      <c r="ABJ98" s="78"/>
      <c r="ABK98" s="78"/>
      <c r="ABL98" s="78"/>
      <c r="ABM98" s="78"/>
      <c r="ABN98" s="78"/>
      <c r="ABO98" s="78"/>
      <c r="ABP98" s="78"/>
      <c r="ABQ98" s="78"/>
      <c r="ABR98" s="78"/>
      <c r="ABS98" s="78"/>
      <c r="ABT98" s="78"/>
      <c r="ABU98" s="78"/>
      <c r="ABV98" s="78"/>
      <c r="ABW98" s="78"/>
      <c r="ABX98" s="78"/>
      <c r="ABY98" s="78"/>
      <c r="ABZ98" s="78"/>
      <c r="ACA98" s="78"/>
      <c r="ACB98" s="78"/>
      <c r="ACC98" s="78"/>
      <c r="ACD98" s="78"/>
      <c r="ACE98" s="78"/>
      <c r="ACF98" s="78"/>
      <c r="ACG98" s="78"/>
      <c r="ACH98" s="78"/>
      <c r="ACI98" s="78"/>
      <c r="ACJ98" s="78"/>
      <c r="ACK98" s="78"/>
      <c r="ACL98" s="78"/>
      <c r="ACM98" s="78"/>
      <c r="ACN98" s="78"/>
      <c r="ACO98" s="78"/>
      <c r="ACP98" s="78"/>
      <c r="ACQ98" s="78"/>
      <c r="ACR98" s="78"/>
      <c r="ACS98" s="78"/>
      <c r="ACT98" s="78"/>
      <c r="ACU98" s="78"/>
      <c r="ACV98" s="78"/>
      <c r="ACW98" s="78"/>
      <c r="ACX98" s="78"/>
      <c r="ACY98" s="78"/>
      <c r="ACZ98" s="78"/>
      <c r="ADA98" s="78"/>
      <c r="ADB98" s="78"/>
      <c r="ADC98" s="78"/>
      <c r="ADD98" s="78"/>
      <c r="ADE98" s="78"/>
      <c r="ADF98" s="78"/>
      <c r="ADG98" s="78"/>
      <c r="ADH98" s="78"/>
      <c r="ADI98" s="78"/>
      <c r="ADJ98" s="78"/>
      <c r="ADK98" s="78"/>
      <c r="ADL98" s="78"/>
      <c r="ADM98" s="78"/>
      <c r="ADN98" s="78"/>
      <c r="ADO98" s="78"/>
      <c r="ADP98" s="78"/>
      <c r="ADQ98" s="78"/>
      <c r="ADR98" s="78"/>
      <c r="ADS98" s="78"/>
      <c r="ADT98" s="78"/>
      <c r="ADU98" s="78"/>
      <c r="ADV98" s="78"/>
      <c r="ADW98" s="78"/>
      <c r="ADX98" s="78"/>
      <c r="ADY98" s="78"/>
      <c r="ADZ98" s="78"/>
      <c r="AEA98" s="78"/>
      <c r="AEB98" s="78"/>
      <c r="AEC98" s="78"/>
      <c r="AED98" s="78"/>
      <c r="AEE98" s="78"/>
      <c r="AEF98" s="78"/>
      <c r="AEG98" s="78"/>
      <c r="AEH98" s="78"/>
      <c r="AEI98" s="78"/>
      <c r="AEJ98" s="78"/>
      <c r="AEK98" s="78"/>
      <c r="AEL98" s="78"/>
      <c r="AEM98" s="78"/>
      <c r="AEN98" s="78"/>
      <c r="AEO98" s="78"/>
      <c r="AEP98" s="78"/>
      <c r="AEQ98" s="78"/>
      <c r="AER98" s="78"/>
      <c r="AES98" s="78"/>
      <c r="AET98" s="78"/>
      <c r="AEU98" s="78"/>
      <c r="AEV98" s="78"/>
      <c r="AEW98" s="78"/>
      <c r="AEX98" s="78"/>
      <c r="AEY98" s="78"/>
      <c r="AEZ98" s="78"/>
      <c r="AFA98" s="78"/>
      <c r="AFB98" s="78"/>
      <c r="AFC98" s="78"/>
      <c r="AFD98" s="78"/>
      <c r="AFE98" s="78"/>
      <c r="AFF98" s="78"/>
      <c r="AFG98" s="78"/>
      <c r="AFH98" s="78"/>
      <c r="AFI98" s="78"/>
      <c r="AFJ98" s="78"/>
      <c r="AFK98" s="78"/>
      <c r="AFL98" s="78"/>
      <c r="AFM98" s="78"/>
      <c r="AFN98" s="78"/>
      <c r="AFO98" s="78"/>
      <c r="AFP98" s="78"/>
      <c r="AFQ98" s="78"/>
      <c r="AFR98" s="78"/>
      <c r="AFS98" s="78"/>
      <c r="AFT98" s="78"/>
      <c r="AFU98" s="78"/>
      <c r="AFV98" s="78"/>
      <c r="AFW98" s="78"/>
      <c r="AFX98" s="78"/>
      <c r="AFY98" s="78"/>
      <c r="AFZ98" s="78"/>
      <c r="AGA98" s="78"/>
      <c r="AGB98" s="78"/>
      <c r="AGC98" s="78"/>
      <c r="AGD98" s="78"/>
      <c r="AGE98" s="78"/>
      <c r="AGF98" s="78"/>
      <c r="AGG98" s="78"/>
      <c r="AGH98" s="78"/>
      <c r="AGI98" s="78"/>
      <c r="AGJ98" s="78"/>
      <c r="AGK98" s="78"/>
      <c r="AGL98" s="78"/>
      <c r="AGM98" s="78"/>
      <c r="AGN98" s="78"/>
      <c r="AGO98" s="78"/>
      <c r="AGP98" s="78"/>
      <c r="AGQ98" s="78"/>
      <c r="AGR98" s="78"/>
      <c r="AGS98" s="78"/>
      <c r="AGT98" s="78"/>
      <c r="AGU98" s="78"/>
      <c r="AGV98" s="78"/>
      <c r="AGW98" s="78"/>
      <c r="AGX98" s="78"/>
      <c r="AGY98" s="78"/>
      <c r="AGZ98" s="78"/>
      <c r="AHA98" s="78"/>
      <c r="AHB98" s="78"/>
      <c r="AHC98" s="78"/>
      <c r="AHD98" s="78"/>
      <c r="AHE98" s="78"/>
      <c r="AHF98" s="78"/>
      <c r="AHG98" s="78"/>
      <c r="AHH98" s="78"/>
      <c r="AHI98" s="78"/>
      <c r="AHJ98" s="78"/>
      <c r="AHK98" s="78"/>
      <c r="AHL98" s="78"/>
      <c r="AHM98" s="78"/>
      <c r="AHN98" s="78"/>
      <c r="AHO98" s="78"/>
      <c r="AHP98" s="78"/>
      <c r="AHQ98" s="78"/>
      <c r="AHR98" s="78"/>
      <c r="AHS98" s="78"/>
      <c r="AHT98" s="78"/>
      <c r="AHU98" s="78"/>
      <c r="AHV98" s="78"/>
      <c r="AHW98" s="78"/>
      <c r="AHX98" s="78"/>
      <c r="AHY98" s="78"/>
      <c r="AHZ98" s="78"/>
      <c r="AIA98" s="78"/>
      <c r="AIB98" s="78"/>
      <c r="AIC98" s="78"/>
      <c r="AID98" s="78"/>
      <c r="AIE98" s="78"/>
      <c r="AIF98" s="78"/>
      <c r="AIG98" s="78"/>
      <c r="AIH98" s="78"/>
      <c r="AII98" s="78"/>
      <c r="AIJ98" s="78"/>
      <c r="AIK98" s="78"/>
      <c r="AIL98" s="78"/>
      <c r="AIM98" s="78"/>
      <c r="AIN98" s="78"/>
      <c r="AIO98" s="78"/>
      <c r="AIP98" s="78"/>
      <c r="AIQ98" s="78"/>
      <c r="AIR98" s="78"/>
      <c r="AIS98" s="78"/>
      <c r="AIT98" s="78"/>
      <c r="AIU98" s="78"/>
      <c r="AIV98" s="78"/>
      <c r="AIW98" s="78"/>
      <c r="AIX98" s="78"/>
      <c r="AIY98" s="78"/>
      <c r="AIZ98" s="78"/>
      <c r="AJA98" s="78"/>
      <c r="AJB98" s="78"/>
      <c r="AJC98" s="78"/>
      <c r="AJD98" s="78"/>
      <c r="AJE98" s="78"/>
      <c r="AJF98" s="78"/>
      <c r="AJG98" s="78"/>
      <c r="AJH98" s="78"/>
      <c r="AJI98" s="78"/>
      <c r="AJJ98" s="78"/>
      <c r="AJK98" s="78"/>
      <c r="AJL98" s="78"/>
      <c r="AJM98" s="78"/>
      <c r="AJN98" s="78"/>
      <c r="AJO98" s="78"/>
      <c r="AJP98" s="78"/>
      <c r="AJQ98" s="78"/>
      <c r="AJR98" s="78"/>
      <c r="AJS98" s="78"/>
      <c r="AJT98" s="78"/>
      <c r="AJU98" s="78"/>
      <c r="AJV98" s="78"/>
      <c r="AJW98" s="78"/>
      <c r="AJX98" s="78"/>
      <c r="AJY98" s="78"/>
      <c r="AJZ98" s="78"/>
      <c r="AKA98" s="78"/>
      <c r="AKB98" s="78"/>
      <c r="AKC98" s="78"/>
      <c r="AKD98" s="78"/>
      <c r="AKE98" s="78"/>
      <c r="AKF98" s="78"/>
      <c r="AKG98" s="78"/>
      <c r="AKH98" s="78"/>
      <c r="AKI98" s="78"/>
      <c r="AKJ98" s="78"/>
      <c r="AKK98" s="78"/>
      <c r="AKL98" s="78"/>
      <c r="AKM98" s="78"/>
      <c r="AKN98" s="78"/>
      <c r="AKO98" s="78"/>
      <c r="AKP98" s="78"/>
      <c r="AKQ98" s="78"/>
      <c r="AKR98" s="78"/>
      <c r="AKS98" s="78"/>
      <c r="AKT98" s="78"/>
      <c r="AKU98" s="78"/>
      <c r="AKV98" s="78"/>
      <c r="AKW98" s="78"/>
      <c r="AKX98" s="78"/>
      <c r="AKY98" s="78"/>
      <c r="AKZ98" s="78"/>
      <c r="ALA98" s="78"/>
      <c r="ALB98" s="78"/>
      <c r="ALC98" s="78"/>
      <c r="ALD98" s="78"/>
      <c r="ALE98" s="78"/>
      <c r="ALF98" s="78"/>
      <c r="ALG98" s="78"/>
      <c r="ALH98" s="78"/>
      <c r="ALI98" s="78"/>
      <c r="ALJ98" s="78"/>
      <c r="ALK98" s="78"/>
      <c r="ALL98" s="78"/>
      <c r="ALM98" s="78"/>
      <c r="ALN98" s="78"/>
      <c r="ALO98" s="78"/>
      <c r="ALP98" s="78"/>
      <c r="ALQ98" s="78"/>
      <c r="ALR98" s="78"/>
      <c r="ALS98" s="78"/>
      <c r="ALT98" s="78"/>
      <c r="ALU98" s="78"/>
      <c r="ALV98" s="78"/>
      <c r="ALW98" s="78"/>
      <c r="ALX98" s="78"/>
      <c r="ALY98" s="78"/>
      <c r="ALZ98" s="78"/>
      <c r="AMA98" s="78"/>
      <c r="AMB98" s="78"/>
      <c r="AMC98" s="78"/>
      <c r="AMD98" s="78"/>
      <c r="AME98" s="78"/>
      <c r="AMF98" s="78"/>
      <c r="AMG98" s="78"/>
      <c r="AMH98" s="78"/>
      <c r="AMI98" s="78"/>
      <c r="AMJ98" s="78"/>
      <c r="AMK98" s="78"/>
      <c r="AML98" s="78"/>
      <c r="AMM98" s="78"/>
      <c r="AMN98" s="78"/>
      <c r="AMO98" s="78"/>
      <c r="AMP98" s="78"/>
      <c r="AMQ98" s="78"/>
      <c r="AMR98" s="78"/>
      <c r="AMS98" s="78"/>
      <c r="AMT98" s="78"/>
      <c r="AMU98" s="78"/>
      <c r="AMV98" s="78"/>
      <c r="AMW98" s="78"/>
      <c r="AMX98" s="78"/>
      <c r="AMY98" s="78"/>
      <c r="AMZ98" s="78"/>
      <c r="ANA98" s="78"/>
      <c r="ANB98" s="78"/>
      <c r="ANC98" s="78"/>
      <c r="AND98" s="78"/>
      <c r="ANE98" s="78"/>
      <c r="ANF98" s="78"/>
      <c r="ANG98" s="78"/>
      <c r="ANH98" s="78"/>
      <c r="ANI98" s="78"/>
      <c r="ANJ98" s="78"/>
      <c r="ANK98" s="78"/>
      <c r="ANL98" s="78"/>
      <c r="ANM98" s="78"/>
      <c r="ANN98" s="78"/>
      <c r="ANO98" s="78"/>
      <c r="ANP98" s="78"/>
      <c r="ANQ98" s="78"/>
      <c r="ANR98" s="78"/>
      <c r="ANS98" s="78"/>
      <c r="ANT98" s="78"/>
      <c r="ANU98" s="78"/>
      <c r="ANV98" s="78"/>
      <c r="ANW98" s="78"/>
      <c r="ANX98" s="78"/>
      <c r="ANY98" s="78"/>
      <c r="ANZ98" s="78"/>
      <c r="AOA98" s="78"/>
      <c r="AOB98" s="78"/>
      <c r="AOC98" s="78"/>
      <c r="AOD98" s="78"/>
      <c r="AOE98" s="78"/>
      <c r="AOF98" s="78"/>
      <c r="AOG98" s="78"/>
      <c r="AOH98" s="78"/>
      <c r="AOI98" s="78"/>
      <c r="AOJ98" s="78"/>
      <c r="AOK98" s="78"/>
      <c r="AOL98" s="78"/>
      <c r="AOM98" s="78"/>
      <c r="AON98" s="78"/>
      <c r="AOO98" s="78"/>
      <c r="AOP98" s="78"/>
      <c r="AOQ98" s="78"/>
      <c r="AOR98" s="78"/>
      <c r="AOS98" s="78"/>
      <c r="AOT98" s="78"/>
      <c r="AOU98" s="78"/>
      <c r="AOV98" s="78"/>
      <c r="AOW98" s="78"/>
      <c r="AOX98" s="78"/>
      <c r="AOY98" s="78"/>
      <c r="AOZ98" s="78"/>
      <c r="APA98" s="78"/>
      <c r="APB98" s="78"/>
      <c r="APC98" s="78"/>
      <c r="APD98" s="78"/>
      <c r="APE98" s="78"/>
      <c r="APF98" s="78"/>
      <c r="APG98" s="78"/>
      <c r="APH98" s="78"/>
      <c r="API98" s="78"/>
      <c r="APJ98" s="78"/>
      <c r="APK98" s="78"/>
      <c r="APL98" s="78"/>
      <c r="APM98" s="78"/>
      <c r="APN98" s="78"/>
      <c r="APO98" s="78"/>
      <c r="APP98" s="78"/>
      <c r="APQ98" s="78"/>
      <c r="APR98" s="78"/>
      <c r="APS98" s="78"/>
      <c r="APT98" s="78"/>
      <c r="APU98" s="78"/>
      <c r="APV98" s="78"/>
      <c r="APW98" s="78"/>
      <c r="APX98" s="78"/>
      <c r="APY98" s="78"/>
      <c r="APZ98" s="78"/>
      <c r="AQA98" s="78"/>
      <c r="AQB98" s="78"/>
      <c r="AQC98" s="78"/>
      <c r="AQD98" s="78"/>
      <c r="AQE98" s="78"/>
      <c r="AQF98" s="78"/>
      <c r="AQG98" s="78"/>
      <c r="AQH98" s="78"/>
      <c r="AQI98" s="78"/>
      <c r="AQJ98" s="78"/>
      <c r="AQK98" s="78"/>
      <c r="AQL98" s="78"/>
      <c r="AQM98" s="78"/>
      <c r="AQN98" s="78"/>
      <c r="AQO98" s="78"/>
      <c r="AQP98" s="78"/>
      <c r="AQQ98" s="78"/>
      <c r="AQR98" s="78"/>
      <c r="AQS98" s="78"/>
      <c r="AQT98" s="78"/>
      <c r="AQU98" s="78"/>
      <c r="AQV98" s="78"/>
      <c r="AQW98" s="78"/>
      <c r="AQX98" s="78"/>
      <c r="AQY98" s="78"/>
      <c r="AQZ98" s="78"/>
      <c r="ARA98" s="78"/>
      <c r="ARB98" s="78"/>
      <c r="ARC98" s="78"/>
      <c r="ARD98" s="78"/>
      <c r="ARE98" s="78"/>
      <c r="ARF98" s="78"/>
      <c r="ARG98" s="78"/>
      <c r="ARH98" s="78"/>
      <c r="ARI98" s="78"/>
      <c r="ARJ98" s="78"/>
      <c r="ARK98" s="78"/>
      <c r="ARL98" s="78"/>
      <c r="ARM98" s="78"/>
      <c r="ARN98" s="78"/>
      <c r="ARO98" s="78"/>
      <c r="ARP98" s="78"/>
      <c r="ARQ98" s="78"/>
      <c r="ARR98" s="78"/>
      <c r="ARS98" s="78"/>
      <c r="ART98" s="78"/>
      <c r="ARU98" s="78"/>
      <c r="ARV98" s="78"/>
      <c r="ARW98" s="78"/>
      <c r="ARX98" s="78"/>
      <c r="ARY98" s="78"/>
      <c r="ARZ98" s="78"/>
      <c r="ASA98" s="78"/>
      <c r="ASB98" s="78"/>
      <c r="ASC98" s="78"/>
      <c r="ASD98" s="78"/>
      <c r="ASE98" s="78"/>
      <c r="ASF98" s="78"/>
      <c r="ASG98" s="78"/>
      <c r="ASH98" s="78"/>
      <c r="ASI98" s="78"/>
      <c r="ASJ98" s="78"/>
      <c r="ASK98" s="78"/>
      <c r="ASL98" s="78"/>
      <c r="ASM98" s="78"/>
      <c r="ASN98" s="78"/>
      <c r="ASO98" s="78"/>
      <c r="ASP98" s="78"/>
      <c r="ASQ98" s="78"/>
      <c r="ASR98" s="78"/>
      <c r="ASS98" s="78"/>
      <c r="AST98" s="78"/>
      <c r="ASU98" s="78"/>
      <c r="ASV98" s="78"/>
      <c r="ASW98" s="78"/>
      <c r="ASX98" s="78"/>
      <c r="ASY98" s="78"/>
      <c r="ASZ98" s="78"/>
      <c r="ATA98" s="78"/>
      <c r="ATB98" s="78"/>
      <c r="ATC98" s="78"/>
      <c r="ATD98" s="78"/>
      <c r="ATE98" s="78"/>
      <c r="ATF98" s="78"/>
      <c r="ATG98" s="78"/>
      <c r="ATH98" s="78"/>
      <c r="ATI98" s="78"/>
      <c r="ATJ98" s="78"/>
      <c r="ATK98" s="78"/>
      <c r="ATL98" s="78"/>
      <c r="ATM98" s="78"/>
      <c r="ATN98" s="78"/>
      <c r="ATO98" s="78"/>
      <c r="ATP98" s="78"/>
      <c r="ATQ98" s="78"/>
      <c r="ATR98" s="78"/>
      <c r="ATS98" s="78"/>
      <c r="ATT98" s="78"/>
      <c r="ATU98" s="78"/>
      <c r="ATV98" s="78"/>
      <c r="ATW98" s="78"/>
      <c r="ATX98" s="78"/>
      <c r="ATY98" s="78"/>
      <c r="ATZ98" s="78"/>
      <c r="AUA98" s="78"/>
      <c r="AUB98" s="78"/>
      <c r="AUC98" s="78"/>
      <c r="AUD98" s="78"/>
      <c r="AUE98" s="78"/>
      <c r="AUF98" s="78"/>
      <c r="AUG98" s="78"/>
      <c r="AUH98" s="78"/>
      <c r="AUI98" s="78"/>
      <c r="AUJ98" s="78"/>
      <c r="AUK98" s="78"/>
      <c r="AUL98" s="78"/>
      <c r="AUM98" s="78"/>
      <c r="AUN98" s="78"/>
      <c r="AUO98" s="78"/>
      <c r="AUP98" s="78"/>
      <c r="AUQ98" s="78"/>
      <c r="AUR98" s="78"/>
      <c r="AUS98" s="78"/>
      <c r="AUT98" s="78"/>
      <c r="AUU98" s="78"/>
      <c r="AUV98" s="78"/>
      <c r="AUW98" s="78"/>
      <c r="AUX98" s="78"/>
      <c r="AUY98" s="78"/>
      <c r="AUZ98" s="78"/>
      <c r="AVA98" s="78"/>
      <c r="AVB98" s="78"/>
      <c r="AVC98" s="78"/>
      <c r="AVD98" s="78"/>
      <c r="AVE98" s="78"/>
      <c r="AVF98" s="78"/>
      <c r="AVG98" s="78"/>
      <c r="AVH98" s="78"/>
      <c r="AVI98" s="78"/>
      <c r="AVJ98" s="78"/>
      <c r="AVK98" s="78"/>
      <c r="AVL98" s="78"/>
      <c r="AVM98" s="78"/>
      <c r="AVN98" s="78"/>
      <c r="AVO98" s="78"/>
      <c r="AVP98" s="78"/>
      <c r="AVQ98" s="78"/>
      <c r="AVR98" s="78"/>
      <c r="AVS98" s="78"/>
      <c r="AVT98" s="78"/>
      <c r="AVU98" s="78"/>
      <c r="AVV98" s="78"/>
      <c r="AVW98" s="78"/>
      <c r="AVX98" s="78"/>
      <c r="AVY98" s="78"/>
      <c r="AVZ98" s="78"/>
      <c r="AWA98" s="78"/>
      <c r="AWB98" s="78"/>
      <c r="AWC98" s="78"/>
      <c r="AWD98" s="78"/>
      <c r="AWE98" s="78"/>
      <c r="AWF98" s="78"/>
      <c r="AWG98" s="78"/>
      <c r="AWH98" s="78"/>
      <c r="AWI98" s="78"/>
      <c r="AWJ98" s="78"/>
      <c r="AWK98" s="78"/>
      <c r="AWL98" s="78"/>
      <c r="AWM98" s="78"/>
      <c r="AWN98" s="78"/>
      <c r="AWO98" s="78"/>
      <c r="AWP98" s="78"/>
      <c r="AWQ98" s="78"/>
      <c r="AWR98" s="78"/>
      <c r="AWS98" s="78"/>
      <c r="AWT98" s="78"/>
      <c r="AWU98" s="78"/>
      <c r="AWV98" s="78"/>
      <c r="AWW98" s="78"/>
      <c r="AWX98" s="78"/>
      <c r="AWY98" s="78"/>
      <c r="AWZ98" s="78"/>
      <c r="AXA98" s="78"/>
      <c r="AXB98" s="78"/>
      <c r="AXC98" s="78"/>
      <c r="AXD98" s="78"/>
      <c r="AXE98" s="78"/>
      <c r="AXF98" s="78"/>
      <c r="AXG98" s="78"/>
      <c r="AXH98" s="78"/>
      <c r="AXI98" s="78"/>
      <c r="AXJ98" s="78"/>
      <c r="AXK98" s="78"/>
      <c r="AXL98" s="78"/>
      <c r="AXM98" s="78"/>
      <c r="AXN98" s="78"/>
      <c r="AXO98" s="78"/>
      <c r="AXP98" s="78"/>
      <c r="AXQ98" s="78"/>
      <c r="AXR98" s="78"/>
      <c r="AXS98" s="78"/>
      <c r="AXT98" s="78"/>
      <c r="AXU98" s="78"/>
      <c r="AXV98" s="78"/>
      <c r="AXW98" s="78"/>
      <c r="AXX98" s="78"/>
      <c r="AXY98" s="78"/>
      <c r="AXZ98" s="78"/>
      <c r="AYA98" s="78"/>
      <c r="AYB98" s="78"/>
      <c r="AYC98" s="78"/>
      <c r="AYD98" s="78"/>
      <c r="AYE98" s="78"/>
      <c r="AYF98" s="78"/>
      <c r="AYG98" s="78"/>
      <c r="AYH98" s="78"/>
      <c r="AYI98" s="78"/>
      <c r="AYJ98" s="78"/>
      <c r="AYK98" s="78"/>
      <c r="AYL98" s="78"/>
      <c r="AYM98" s="78"/>
      <c r="AYN98" s="78"/>
      <c r="AYO98" s="78"/>
      <c r="AYP98" s="78"/>
      <c r="AYQ98" s="78"/>
      <c r="AYR98" s="78"/>
      <c r="AYS98" s="78"/>
      <c r="AYT98" s="78"/>
      <c r="AYU98" s="78"/>
      <c r="AYV98" s="78"/>
      <c r="AYW98" s="78"/>
      <c r="AYX98" s="78"/>
      <c r="AYY98" s="78"/>
      <c r="AYZ98" s="78"/>
      <c r="AZA98" s="78"/>
      <c r="AZB98" s="78"/>
      <c r="AZC98" s="78"/>
      <c r="AZD98" s="78"/>
      <c r="AZE98" s="78"/>
      <c r="AZF98" s="78"/>
      <c r="AZG98" s="78"/>
      <c r="AZH98" s="78"/>
      <c r="AZI98" s="78"/>
      <c r="AZJ98" s="78"/>
      <c r="AZK98" s="78"/>
      <c r="AZL98" s="78"/>
      <c r="AZM98" s="78"/>
      <c r="AZN98" s="78"/>
      <c r="AZO98" s="78"/>
      <c r="AZP98" s="78"/>
      <c r="AZQ98" s="78"/>
      <c r="AZR98" s="78"/>
      <c r="AZS98" s="78"/>
      <c r="AZT98" s="78"/>
      <c r="AZU98" s="78"/>
      <c r="AZV98" s="78"/>
      <c r="AZW98" s="78"/>
      <c r="AZX98" s="78"/>
      <c r="AZY98" s="78"/>
      <c r="AZZ98" s="78"/>
      <c r="BAA98" s="78"/>
      <c r="BAB98" s="78"/>
      <c r="BAC98" s="78"/>
      <c r="BAD98" s="78"/>
      <c r="BAE98" s="78"/>
      <c r="BAF98" s="78"/>
      <c r="BAG98" s="78"/>
      <c r="BAH98" s="78"/>
      <c r="BAI98" s="78"/>
      <c r="BAJ98" s="78"/>
      <c r="BAK98" s="78"/>
      <c r="BAL98" s="78"/>
      <c r="BAM98" s="78"/>
      <c r="BAN98" s="78"/>
      <c r="BAO98" s="78"/>
      <c r="BAP98" s="78"/>
      <c r="BAQ98" s="78"/>
      <c r="BAR98" s="78"/>
      <c r="BAS98" s="78"/>
      <c r="BAT98" s="78"/>
      <c r="BAU98" s="78"/>
      <c r="BAV98" s="78"/>
      <c r="BAW98" s="78"/>
      <c r="BAX98" s="78"/>
      <c r="BAY98" s="78"/>
      <c r="BAZ98" s="78"/>
      <c r="BBA98" s="78"/>
      <c r="BBB98" s="78"/>
      <c r="BBC98" s="78"/>
      <c r="BBD98" s="78"/>
      <c r="BBE98" s="78"/>
      <c r="BBF98" s="78"/>
      <c r="BBG98" s="78"/>
      <c r="BBH98" s="78"/>
      <c r="BBI98" s="78"/>
      <c r="BBJ98" s="78"/>
      <c r="BBK98" s="78"/>
      <c r="BBL98" s="78"/>
      <c r="BBM98" s="78"/>
      <c r="BBN98" s="78"/>
      <c r="BBO98" s="78"/>
      <c r="BBP98" s="78"/>
      <c r="BBQ98" s="78"/>
      <c r="BBR98" s="78"/>
      <c r="BBS98" s="78"/>
      <c r="BBT98" s="78"/>
      <c r="BBU98" s="78"/>
      <c r="BBV98" s="78"/>
      <c r="BBW98" s="78"/>
      <c r="BBX98" s="78"/>
      <c r="BBY98" s="78"/>
      <c r="BBZ98" s="78"/>
      <c r="BCA98" s="78"/>
      <c r="BCB98" s="78"/>
      <c r="BCC98" s="78"/>
      <c r="BCD98" s="78"/>
      <c r="BCE98" s="78"/>
      <c r="BCF98" s="78"/>
      <c r="BCG98" s="78"/>
      <c r="BCH98" s="78"/>
      <c r="BCI98" s="78"/>
      <c r="BCJ98" s="78"/>
      <c r="BCK98" s="78"/>
      <c r="BCL98" s="78"/>
      <c r="BCM98" s="78"/>
      <c r="BCN98" s="78"/>
      <c r="BCO98" s="78"/>
      <c r="BCP98" s="78"/>
      <c r="BCQ98" s="78"/>
      <c r="BCR98" s="78"/>
      <c r="BCS98" s="78"/>
      <c r="BCT98" s="78"/>
      <c r="BCU98" s="78"/>
      <c r="BCV98" s="78"/>
      <c r="BCW98" s="78"/>
      <c r="BCX98" s="78"/>
      <c r="BCY98" s="78"/>
      <c r="BCZ98" s="78"/>
      <c r="BDA98" s="78"/>
      <c r="BDB98" s="78"/>
      <c r="BDC98" s="78"/>
      <c r="BDD98" s="78"/>
      <c r="BDE98" s="78"/>
      <c r="BDF98" s="78"/>
      <c r="BDG98" s="78"/>
      <c r="BDH98" s="78"/>
      <c r="BDI98" s="78"/>
      <c r="BDJ98" s="78"/>
      <c r="BDK98" s="78"/>
      <c r="BDL98" s="78"/>
      <c r="BDM98" s="78"/>
      <c r="BDN98" s="78"/>
      <c r="BDO98" s="78"/>
      <c r="BDP98" s="78"/>
      <c r="BDQ98" s="78"/>
      <c r="BDR98" s="78"/>
      <c r="BDS98" s="78"/>
      <c r="BDT98" s="78"/>
      <c r="BDU98" s="78"/>
      <c r="BDV98" s="78"/>
      <c r="BDW98" s="78"/>
      <c r="BDX98" s="78"/>
      <c r="BDY98" s="78"/>
      <c r="BDZ98" s="78"/>
      <c r="BEA98" s="78"/>
      <c r="BEB98" s="78"/>
      <c r="BEC98" s="78"/>
      <c r="BED98" s="78"/>
      <c r="BEE98" s="78"/>
      <c r="BEF98" s="78"/>
      <c r="BEG98" s="78"/>
      <c r="BEH98" s="78"/>
      <c r="BEI98" s="78"/>
      <c r="BEJ98" s="78"/>
      <c r="BEK98" s="78"/>
      <c r="BEL98" s="78"/>
      <c r="BEM98" s="78"/>
      <c r="BEN98" s="78"/>
      <c r="BEO98" s="78"/>
      <c r="BEP98" s="78"/>
      <c r="BEQ98" s="78"/>
      <c r="BER98" s="78"/>
      <c r="BES98" s="78"/>
      <c r="BET98" s="78"/>
      <c r="BEU98" s="78"/>
      <c r="BEV98" s="78"/>
      <c r="BEW98" s="78"/>
      <c r="BEX98" s="78"/>
      <c r="BEY98" s="78"/>
      <c r="BEZ98" s="78"/>
      <c r="BFA98" s="78"/>
      <c r="BFB98" s="78"/>
      <c r="BFC98" s="78"/>
      <c r="BFD98" s="78"/>
      <c r="BFE98" s="78"/>
      <c r="BFF98" s="78"/>
      <c r="BFG98" s="78"/>
      <c r="BFH98" s="78"/>
      <c r="BFI98" s="78"/>
      <c r="BFJ98" s="78"/>
      <c r="BFK98" s="78"/>
      <c r="BFL98" s="78"/>
      <c r="BFM98" s="78"/>
      <c r="BFN98" s="78"/>
      <c r="BFO98" s="78"/>
      <c r="BFP98" s="78"/>
      <c r="BFQ98" s="78"/>
      <c r="BFR98" s="78"/>
      <c r="BFS98" s="78"/>
      <c r="BFT98" s="78"/>
      <c r="BFU98" s="78"/>
      <c r="BFV98" s="78"/>
      <c r="BFW98" s="78"/>
      <c r="BFX98" s="78"/>
      <c r="BFY98" s="78"/>
      <c r="BFZ98" s="78"/>
      <c r="BGA98" s="78"/>
      <c r="BGB98" s="78"/>
      <c r="BGC98" s="78"/>
      <c r="BGD98" s="78"/>
      <c r="BGE98" s="78"/>
      <c r="BGF98" s="78"/>
      <c r="BGG98" s="78"/>
      <c r="BGH98" s="78"/>
      <c r="BGI98" s="78"/>
      <c r="BGJ98" s="78"/>
      <c r="BGK98" s="78"/>
      <c r="BGL98" s="78"/>
      <c r="BGM98" s="78"/>
      <c r="BGN98" s="78"/>
      <c r="BGO98" s="78"/>
      <c r="BGP98" s="78"/>
      <c r="BGQ98" s="78"/>
      <c r="BGR98" s="78"/>
      <c r="BGS98" s="78"/>
      <c r="BGT98" s="78"/>
      <c r="BGU98" s="78"/>
      <c r="BGV98" s="78"/>
      <c r="BGW98" s="78"/>
      <c r="BGX98" s="78"/>
      <c r="BGY98" s="78"/>
      <c r="BGZ98" s="78"/>
      <c r="BHA98" s="78"/>
      <c r="BHB98" s="78"/>
      <c r="BHC98" s="78"/>
      <c r="BHD98" s="78"/>
      <c r="BHE98" s="78"/>
      <c r="BHF98" s="78"/>
      <c r="BHG98" s="78"/>
      <c r="BHH98" s="78"/>
      <c r="BHI98" s="78"/>
      <c r="BHJ98" s="78"/>
      <c r="BHK98" s="78"/>
      <c r="BHL98" s="78"/>
      <c r="BHM98" s="78"/>
      <c r="BHN98" s="78"/>
      <c r="BHO98" s="78"/>
      <c r="BHP98" s="78"/>
      <c r="BHQ98" s="78"/>
      <c r="BHR98" s="78"/>
      <c r="BHS98" s="78"/>
      <c r="BHT98" s="78"/>
      <c r="BHU98" s="78"/>
      <c r="BHV98" s="78"/>
      <c r="BHW98" s="78"/>
      <c r="BHX98" s="78"/>
      <c r="BHY98" s="78"/>
      <c r="BHZ98" s="78"/>
      <c r="BIA98" s="78"/>
      <c r="BIB98" s="78"/>
      <c r="BIC98" s="78"/>
      <c r="BID98" s="78"/>
      <c r="BIE98" s="78"/>
      <c r="BIF98" s="78"/>
      <c r="BIG98" s="78"/>
      <c r="BIH98" s="78"/>
      <c r="BII98" s="78"/>
      <c r="BIJ98" s="78"/>
      <c r="BIK98" s="78"/>
      <c r="BIL98" s="78"/>
      <c r="BIM98" s="78"/>
      <c r="BIN98" s="78"/>
      <c r="BIO98" s="78"/>
      <c r="BIP98" s="78"/>
      <c r="BIQ98" s="78"/>
      <c r="BIR98" s="78"/>
      <c r="BIS98" s="78"/>
      <c r="BIT98" s="78"/>
      <c r="BIU98" s="78"/>
      <c r="BIV98" s="78"/>
      <c r="BIW98" s="78"/>
      <c r="BIX98" s="78"/>
      <c r="BIY98" s="78"/>
      <c r="BIZ98" s="78"/>
      <c r="BJA98" s="78"/>
      <c r="BJB98" s="78"/>
      <c r="BJC98" s="78"/>
      <c r="BJD98" s="78"/>
      <c r="BJE98" s="78"/>
      <c r="BJF98" s="78"/>
      <c r="BJG98" s="78"/>
      <c r="BJH98" s="78"/>
      <c r="BJI98" s="78"/>
      <c r="BJJ98" s="78"/>
      <c r="BJK98" s="78"/>
      <c r="BJL98" s="78"/>
      <c r="BJM98" s="78"/>
      <c r="BJN98" s="78"/>
      <c r="BJO98" s="78"/>
      <c r="BJP98" s="78"/>
      <c r="BJQ98" s="78"/>
      <c r="BJR98" s="78"/>
      <c r="BJS98" s="78"/>
      <c r="BJT98" s="78"/>
      <c r="BJU98" s="78"/>
      <c r="BJV98" s="78"/>
      <c r="BJW98" s="78"/>
      <c r="BJX98" s="78"/>
      <c r="BJY98" s="78"/>
      <c r="BJZ98" s="78"/>
      <c r="BKA98" s="78"/>
      <c r="BKB98" s="78"/>
      <c r="BKC98" s="78"/>
      <c r="BKD98" s="78"/>
      <c r="BKE98" s="78"/>
      <c r="BKF98" s="78"/>
      <c r="BKG98" s="78"/>
      <c r="BKH98" s="78"/>
      <c r="BKI98" s="78"/>
      <c r="BKJ98" s="78"/>
      <c r="BKK98" s="78"/>
      <c r="BKL98" s="78"/>
      <c r="BKM98" s="78"/>
      <c r="BKN98" s="78"/>
      <c r="BKO98" s="78"/>
      <c r="BKP98" s="78"/>
      <c r="BKQ98" s="78"/>
      <c r="BKR98" s="78"/>
      <c r="BKS98" s="78"/>
      <c r="BKT98" s="78"/>
      <c r="BKU98" s="78"/>
      <c r="BKV98" s="78"/>
      <c r="BKW98" s="78"/>
      <c r="BKX98" s="78"/>
      <c r="BKY98" s="78"/>
      <c r="BKZ98" s="78"/>
      <c r="BLA98" s="78"/>
      <c r="BLB98" s="78"/>
      <c r="BLC98" s="78"/>
      <c r="BLD98" s="78"/>
      <c r="BLE98" s="78"/>
      <c r="BLF98" s="78"/>
      <c r="BLG98" s="78"/>
      <c r="BLH98" s="78"/>
      <c r="BLI98" s="78"/>
      <c r="BLJ98" s="78"/>
      <c r="BLK98" s="78"/>
      <c r="BLL98" s="78"/>
      <c r="BLM98" s="78"/>
      <c r="BLN98" s="78"/>
      <c r="BLO98" s="78"/>
      <c r="BLP98" s="78"/>
      <c r="BLQ98" s="78"/>
      <c r="BLR98" s="78"/>
      <c r="BLS98" s="78"/>
      <c r="BLT98" s="78"/>
      <c r="BLU98" s="78"/>
      <c r="BLV98" s="78"/>
      <c r="BLW98" s="78"/>
      <c r="BLX98" s="78"/>
      <c r="BLY98" s="78"/>
      <c r="BLZ98" s="78"/>
      <c r="BMA98" s="78"/>
      <c r="BMB98" s="78"/>
      <c r="BMC98" s="78"/>
      <c r="BMD98" s="78"/>
      <c r="BME98" s="78"/>
      <c r="BMF98" s="78"/>
      <c r="BMG98" s="78"/>
      <c r="BMH98" s="78"/>
      <c r="BMI98" s="78"/>
      <c r="BMJ98" s="78"/>
      <c r="BMK98" s="78"/>
      <c r="BML98" s="78"/>
      <c r="BMM98" s="78"/>
      <c r="BMN98" s="78"/>
      <c r="BMO98" s="78"/>
      <c r="BMP98" s="78"/>
      <c r="BMQ98" s="78"/>
      <c r="BMR98" s="78"/>
      <c r="BMS98" s="78"/>
      <c r="BMT98" s="78"/>
      <c r="BMU98" s="78"/>
      <c r="BMV98" s="78"/>
      <c r="BMW98" s="78"/>
      <c r="BMX98" s="78"/>
      <c r="BMY98" s="78"/>
      <c r="BMZ98" s="78"/>
      <c r="BNA98" s="78"/>
      <c r="BNB98" s="78"/>
      <c r="BNC98" s="78"/>
      <c r="BND98" s="78"/>
      <c r="BNE98" s="78"/>
      <c r="BNF98" s="78"/>
      <c r="BNG98" s="78"/>
      <c r="BNH98" s="78"/>
      <c r="BNI98" s="78"/>
      <c r="BNJ98" s="78"/>
      <c r="BNK98" s="78"/>
      <c r="BNL98" s="78"/>
      <c r="BNM98" s="78"/>
      <c r="BNN98" s="78"/>
      <c r="BNO98" s="78"/>
      <c r="BNP98" s="78"/>
      <c r="BNQ98" s="78"/>
      <c r="BNR98" s="78"/>
      <c r="BNS98" s="78"/>
      <c r="BNT98" s="78"/>
      <c r="BNU98" s="78"/>
      <c r="BNV98" s="78"/>
      <c r="BNW98" s="78"/>
      <c r="BNX98" s="78"/>
      <c r="BNY98" s="78"/>
      <c r="BNZ98" s="78"/>
      <c r="BOA98" s="78"/>
      <c r="BOB98" s="78"/>
      <c r="BOC98" s="78"/>
      <c r="BOD98" s="78"/>
      <c r="BOE98" s="78"/>
      <c r="BOF98" s="78"/>
      <c r="BOG98" s="78"/>
      <c r="BOH98" s="78"/>
      <c r="BOI98" s="78"/>
      <c r="BOJ98" s="78"/>
      <c r="BOK98" s="78"/>
      <c r="BOL98" s="78"/>
      <c r="BOM98" s="78"/>
      <c r="BON98" s="78"/>
      <c r="BOO98" s="78"/>
      <c r="BOP98" s="78"/>
      <c r="BOQ98" s="78"/>
      <c r="BOR98" s="78"/>
      <c r="BOS98" s="78"/>
      <c r="BOT98" s="78"/>
      <c r="BOU98" s="78"/>
      <c r="BOV98" s="78"/>
      <c r="BOW98" s="78"/>
      <c r="BOX98" s="78"/>
      <c r="BOY98" s="78"/>
      <c r="BOZ98" s="78"/>
      <c r="BPA98" s="78"/>
      <c r="BPB98" s="78"/>
      <c r="BPC98" s="78"/>
      <c r="BPD98" s="78"/>
      <c r="BPE98" s="78"/>
      <c r="BPF98" s="78"/>
      <c r="BPG98" s="78"/>
      <c r="BPH98" s="78"/>
      <c r="BPI98" s="78"/>
      <c r="BPJ98" s="78"/>
      <c r="BPK98" s="78"/>
      <c r="BPL98" s="78"/>
      <c r="BPM98" s="78"/>
      <c r="BPN98" s="78"/>
      <c r="BPO98" s="78"/>
      <c r="BPP98" s="78"/>
      <c r="BPQ98" s="78"/>
      <c r="BPR98" s="78"/>
      <c r="BPS98" s="78"/>
      <c r="BPT98" s="78"/>
      <c r="BPU98" s="78"/>
      <c r="BPV98" s="78"/>
      <c r="BPW98" s="78"/>
      <c r="BPX98" s="78"/>
      <c r="BPY98" s="78"/>
      <c r="BPZ98" s="78"/>
      <c r="BQA98" s="78"/>
      <c r="BQB98" s="78"/>
      <c r="BQC98" s="78"/>
      <c r="BQD98" s="78"/>
      <c r="BQE98" s="78"/>
      <c r="BQF98" s="78"/>
      <c r="BQG98" s="78"/>
      <c r="BQH98" s="78"/>
      <c r="BQI98" s="78"/>
      <c r="BQJ98" s="78"/>
      <c r="BQK98" s="78"/>
      <c r="BQL98" s="78"/>
      <c r="BQM98" s="78"/>
      <c r="BQN98" s="78"/>
      <c r="BQO98" s="78"/>
      <c r="BQP98" s="78"/>
      <c r="BQQ98" s="78"/>
      <c r="BQR98" s="78"/>
      <c r="BQS98" s="78"/>
      <c r="BQT98" s="78"/>
      <c r="BQU98" s="78"/>
      <c r="BQV98" s="78"/>
      <c r="BQW98" s="78"/>
      <c r="BQX98" s="78"/>
      <c r="BQY98" s="78"/>
      <c r="BQZ98" s="78"/>
      <c r="BRA98" s="78"/>
      <c r="BRB98" s="78"/>
      <c r="BRC98" s="78"/>
      <c r="BRD98" s="78"/>
      <c r="BRE98" s="78"/>
      <c r="BRF98" s="78"/>
      <c r="BRG98" s="78"/>
      <c r="BRH98" s="78"/>
      <c r="BRI98" s="78"/>
      <c r="BRJ98" s="78"/>
      <c r="BRK98" s="78"/>
      <c r="BRL98" s="78"/>
      <c r="BRM98" s="78"/>
      <c r="BRN98" s="78"/>
      <c r="BRO98" s="78"/>
      <c r="BRP98" s="78"/>
      <c r="BRQ98" s="78"/>
      <c r="BRR98" s="78"/>
      <c r="BRS98" s="78"/>
      <c r="BRT98" s="78"/>
      <c r="BRU98" s="78"/>
      <c r="BRV98" s="78"/>
      <c r="BRW98" s="78"/>
      <c r="BRX98" s="78"/>
      <c r="BRY98" s="78"/>
      <c r="BRZ98" s="78"/>
      <c r="BSA98" s="78"/>
      <c r="BSB98" s="78"/>
      <c r="BSC98" s="78"/>
      <c r="BSD98" s="78"/>
      <c r="BSE98" s="78"/>
      <c r="BSF98" s="78"/>
      <c r="BSG98" s="78"/>
      <c r="BSH98" s="78"/>
      <c r="BSI98" s="78"/>
      <c r="BSJ98" s="78"/>
      <c r="BSK98" s="78"/>
      <c r="BSL98" s="78"/>
      <c r="BSM98" s="78"/>
      <c r="BSN98" s="78"/>
      <c r="BSO98" s="78"/>
      <c r="BSP98" s="78"/>
      <c r="BSQ98" s="78"/>
      <c r="BSR98" s="78"/>
      <c r="BSS98" s="78"/>
      <c r="BST98" s="78"/>
      <c r="BSU98" s="78"/>
      <c r="BSV98" s="78"/>
      <c r="BSW98" s="78"/>
      <c r="BSX98" s="78"/>
      <c r="BSY98" s="78"/>
      <c r="BSZ98" s="78"/>
      <c r="BTA98" s="78"/>
      <c r="BTB98" s="78"/>
      <c r="BTC98" s="78"/>
      <c r="BTD98" s="78"/>
      <c r="BTE98" s="78"/>
      <c r="BTF98" s="78"/>
      <c r="BTG98" s="78"/>
      <c r="BTH98" s="78"/>
      <c r="BTI98" s="78"/>
      <c r="BTJ98" s="78"/>
      <c r="BTK98" s="78"/>
      <c r="BTL98" s="78"/>
      <c r="BTM98" s="78"/>
      <c r="BTN98" s="78"/>
      <c r="BTO98" s="78"/>
      <c r="BTP98" s="78"/>
      <c r="BTQ98" s="78"/>
      <c r="BTR98" s="78"/>
      <c r="BTS98" s="78"/>
      <c r="BTT98" s="78"/>
      <c r="BTU98" s="78"/>
      <c r="BTV98" s="78"/>
      <c r="BTW98" s="78"/>
      <c r="BTX98" s="78"/>
      <c r="BTY98" s="78"/>
      <c r="BTZ98" s="78"/>
      <c r="BUA98" s="78"/>
      <c r="BUB98" s="78"/>
      <c r="BUC98" s="78"/>
      <c r="BUD98" s="78"/>
      <c r="BUE98" s="78"/>
      <c r="BUF98" s="78"/>
      <c r="BUG98" s="78"/>
      <c r="BUH98" s="78"/>
      <c r="BUI98" s="78"/>
      <c r="BUJ98" s="78"/>
      <c r="BUK98" s="78"/>
      <c r="BUL98" s="78"/>
      <c r="BUM98" s="78"/>
      <c r="BUN98" s="78"/>
      <c r="BUO98" s="78"/>
      <c r="BUP98" s="78"/>
      <c r="BUQ98" s="78"/>
      <c r="BUR98" s="78"/>
      <c r="BUS98" s="78"/>
      <c r="BUT98" s="78"/>
      <c r="BUU98" s="78"/>
      <c r="BUV98" s="78"/>
      <c r="BUW98" s="78"/>
      <c r="BUX98" s="78"/>
      <c r="BUY98" s="78"/>
      <c r="BUZ98" s="78"/>
      <c r="BVA98" s="78"/>
      <c r="BVB98" s="78"/>
      <c r="BVC98" s="78"/>
      <c r="BVD98" s="78"/>
      <c r="BVE98" s="78"/>
      <c r="BVF98" s="78"/>
      <c r="BVG98" s="78"/>
      <c r="BVH98" s="78"/>
      <c r="BVI98" s="78"/>
      <c r="BVJ98" s="78"/>
      <c r="BVK98" s="78"/>
      <c r="BVL98" s="78"/>
      <c r="BVM98" s="78"/>
      <c r="BVN98" s="78"/>
      <c r="BVO98" s="78"/>
      <c r="BVP98" s="78"/>
      <c r="BVQ98" s="78"/>
      <c r="BVR98" s="78"/>
      <c r="BVS98" s="78"/>
      <c r="BVT98" s="78"/>
      <c r="BVU98" s="78"/>
      <c r="BVV98" s="78"/>
      <c r="BVW98" s="78"/>
      <c r="BVX98" s="78"/>
      <c r="BVY98" s="78"/>
      <c r="BVZ98" s="78"/>
      <c r="BWA98" s="78"/>
      <c r="BWB98" s="78"/>
      <c r="BWC98" s="78"/>
      <c r="BWD98" s="78"/>
      <c r="BWE98" s="78"/>
      <c r="BWF98" s="78"/>
      <c r="BWG98" s="78"/>
      <c r="BWH98" s="78"/>
      <c r="BWI98" s="78"/>
      <c r="BWJ98" s="78"/>
      <c r="BWK98" s="78"/>
      <c r="BWL98" s="78"/>
      <c r="BWM98" s="78"/>
      <c r="BWN98" s="78"/>
      <c r="BWO98" s="78"/>
      <c r="BWP98" s="78"/>
      <c r="BWQ98" s="78"/>
      <c r="BWR98" s="78"/>
      <c r="BWS98" s="78"/>
      <c r="BWT98" s="78"/>
      <c r="BWU98" s="78"/>
      <c r="BWV98" s="78"/>
      <c r="BWW98" s="78"/>
      <c r="BWX98" s="78"/>
      <c r="BWY98" s="78"/>
      <c r="BWZ98" s="78"/>
      <c r="BXA98" s="78"/>
      <c r="BXB98" s="78"/>
      <c r="BXC98" s="78"/>
      <c r="BXD98" s="78"/>
      <c r="BXE98" s="78"/>
      <c r="BXF98" s="78"/>
      <c r="BXG98" s="78"/>
      <c r="BXH98" s="78"/>
      <c r="BXI98" s="78"/>
      <c r="BXJ98" s="78"/>
      <c r="BXK98" s="78"/>
      <c r="BXL98" s="78"/>
      <c r="BXM98" s="78"/>
      <c r="BXN98" s="78"/>
      <c r="BXO98" s="78"/>
      <c r="BXP98" s="78"/>
      <c r="BXQ98" s="78"/>
      <c r="BXR98" s="78"/>
      <c r="BXS98" s="78"/>
      <c r="BXT98" s="78"/>
      <c r="BXU98" s="78"/>
      <c r="BXV98" s="78"/>
      <c r="BXW98" s="78"/>
      <c r="BXX98" s="78"/>
      <c r="BXY98" s="78"/>
      <c r="BXZ98" s="78"/>
      <c r="BYA98" s="78"/>
      <c r="BYB98" s="78"/>
      <c r="BYC98" s="78"/>
      <c r="BYD98" s="78"/>
      <c r="BYE98" s="78"/>
      <c r="BYF98" s="78"/>
      <c r="BYG98" s="78"/>
      <c r="BYH98" s="78"/>
      <c r="BYI98" s="78"/>
      <c r="BYJ98" s="78"/>
      <c r="BYK98" s="78"/>
      <c r="BYL98" s="78"/>
      <c r="BYM98" s="78"/>
      <c r="BYN98" s="78"/>
      <c r="BYO98" s="78"/>
      <c r="BYP98" s="78"/>
      <c r="BYQ98" s="78"/>
      <c r="BYR98" s="78"/>
      <c r="BYS98" s="78"/>
      <c r="BYT98" s="78"/>
      <c r="BYU98" s="78"/>
      <c r="BYV98" s="78"/>
      <c r="BYW98" s="78"/>
      <c r="BYX98" s="78"/>
      <c r="BYY98" s="78"/>
      <c r="BYZ98" s="78"/>
      <c r="BZA98" s="78"/>
      <c r="BZB98" s="78"/>
      <c r="BZC98" s="78"/>
      <c r="BZD98" s="78"/>
      <c r="BZE98" s="78"/>
      <c r="BZF98" s="78"/>
      <c r="BZG98" s="78"/>
      <c r="BZH98" s="78"/>
      <c r="BZI98" s="78"/>
      <c r="BZJ98" s="78"/>
      <c r="BZK98" s="78"/>
      <c r="BZL98" s="78"/>
      <c r="BZM98" s="78"/>
      <c r="BZN98" s="78"/>
      <c r="BZO98" s="78"/>
      <c r="BZP98" s="78"/>
      <c r="BZQ98" s="78"/>
      <c r="BZR98" s="78"/>
      <c r="BZS98" s="78"/>
      <c r="BZT98" s="78"/>
      <c r="BZU98" s="78"/>
      <c r="BZV98" s="78"/>
      <c r="BZW98" s="78"/>
      <c r="BZX98" s="78"/>
      <c r="BZY98" s="78"/>
      <c r="BZZ98" s="78"/>
      <c r="CAA98" s="78"/>
      <c r="CAB98" s="78"/>
      <c r="CAC98" s="78"/>
      <c r="CAD98" s="78"/>
      <c r="CAE98" s="78"/>
      <c r="CAF98" s="78"/>
      <c r="CAG98" s="78"/>
      <c r="CAH98" s="78"/>
      <c r="CAI98" s="78"/>
      <c r="CAJ98" s="78"/>
      <c r="CAK98" s="78"/>
      <c r="CAL98" s="78"/>
      <c r="CAM98" s="78"/>
      <c r="CAN98" s="78"/>
      <c r="CAO98" s="78"/>
      <c r="CAP98" s="78"/>
      <c r="CAQ98" s="78"/>
      <c r="CAR98" s="78"/>
      <c r="CAS98" s="78"/>
      <c r="CAT98" s="78"/>
      <c r="CAU98" s="78"/>
      <c r="CAV98" s="78"/>
      <c r="CAW98" s="78"/>
      <c r="CAX98" s="78"/>
      <c r="CAY98" s="78"/>
      <c r="CAZ98" s="78"/>
      <c r="CBA98" s="78"/>
      <c r="CBB98" s="78"/>
      <c r="CBC98" s="78"/>
      <c r="CBD98" s="78"/>
      <c r="CBE98" s="78"/>
      <c r="CBF98" s="78"/>
      <c r="CBG98" s="78"/>
      <c r="CBH98" s="78"/>
      <c r="CBI98" s="78"/>
      <c r="CBJ98" s="78"/>
      <c r="CBK98" s="78"/>
      <c r="CBL98" s="78"/>
      <c r="CBM98" s="78"/>
      <c r="CBN98" s="78"/>
      <c r="CBO98" s="78"/>
      <c r="CBP98" s="78"/>
      <c r="CBQ98" s="78"/>
      <c r="CBR98" s="78"/>
      <c r="CBS98" s="78"/>
      <c r="CBT98" s="78"/>
      <c r="CBU98" s="78"/>
      <c r="CBV98" s="78"/>
      <c r="CBW98" s="78"/>
      <c r="CBX98" s="78"/>
      <c r="CBY98" s="78"/>
      <c r="CBZ98" s="78"/>
      <c r="CCA98" s="78"/>
      <c r="CCB98" s="78"/>
      <c r="CCC98" s="78"/>
      <c r="CCD98" s="78"/>
      <c r="CCE98" s="78"/>
      <c r="CCF98" s="78"/>
      <c r="CCG98" s="78"/>
      <c r="CCH98" s="78"/>
      <c r="CCI98" s="78"/>
      <c r="CCJ98" s="78"/>
      <c r="CCK98" s="78"/>
      <c r="CCL98" s="78"/>
      <c r="CCM98" s="78"/>
      <c r="CCN98" s="78"/>
      <c r="CCO98" s="78"/>
      <c r="CCP98" s="78"/>
      <c r="CCQ98" s="78"/>
      <c r="CCR98" s="78"/>
      <c r="CCS98" s="78"/>
      <c r="CCT98" s="78"/>
      <c r="CCU98" s="78"/>
      <c r="CCV98" s="78"/>
      <c r="CCW98" s="78"/>
      <c r="CCX98" s="78"/>
      <c r="CCY98" s="78"/>
      <c r="CCZ98" s="78"/>
      <c r="CDA98" s="78"/>
      <c r="CDB98" s="78"/>
      <c r="CDC98" s="78"/>
      <c r="CDD98" s="78"/>
      <c r="CDE98" s="78"/>
      <c r="CDF98" s="78"/>
      <c r="CDG98" s="78"/>
      <c r="CDH98" s="78"/>
      <c r="CDI98" s="78"/>
      <c r="CDJ98" s="78"/>
      <c r="CDK98" s="78"/>
      <c r="CDL98" s="78"/>
      <c r="CDM98" s="78"/>
      <c r="CDN98" s="78"/>
      <c r="CDO98" s="78"/>
      <c r="CDP98" s="78"/>
      <c r="CDQ98" s="78"/>
      <c r="CDR98" s="78"/>
      <c r="CDS98" s="78"/>
      <c r="CDT98" s="78"/>
      <c r="CDU98" s="78"/>
      <c r="CDV98" s="78"/>
      <c r="CDW98" s="78"/>
      <c r="CDX98" s="78"/>
      <c r="CDY98" s="78"/>
      <c r="CDZ98" s="78"/>
      <c r="CEA98" s="78"/>
      <c r="CEB98" s="78"/>
      <c r="CEC98" s="78"/>
      <c r="CED98" s="78"/>
      <c r="CEE98" s="78"/>
      <c r="CEF98" s="78"/>
      <c r="CEG98" s="78"/>
      <c r="CEH98" s="78"/>
      <c r="CEI98" s="78"/>
      <c r="CEJ98" s="78"/>
      <c r="CEK98" s="78"/>
      <c r="CEL98" s="78"/>
      <c r="CEM98" s="78"/>
      <c r="CEN98" s="78"/>
      <c r="CEO98" s="78"/>
      <c r="CEP98" s="78"/>
      <c r="CEQ98" s="78"/>
      <c r="CER98" s="78"/>
      <c r="CES98" s="78"/>
      <c r="CET98" s="78"/>
      <c r="CEU98" s="78"/>
      <c r="CEV98" s="78"/>
      <c r="CEW98" s="78"/>
      <c r="CEX98" s="78"/>
      <c r="CEY98" s="78"/>
      <c r="CEZ98" s="78"/>
      <c r="CFA98" s="78"/>
      <c r="CFB98" s="78"/>
      <c r="CFC98" s="78"/>
      <c r="CFD98" s="78"/>
      <c r="CFE98" s="78"/>
      <c r="CFF98" s="78"/>
      <c r="CFG98" s="78"/>
      <c r="CFH98" s="78"/>
      <c r="CFI98" s="78"/>
      <c r="CFJ98" s="78"/>
      <c r="CFK98" s="78"/>
      <c r="CFL98" s="78"/>
      <c r="CFM98" s="78"/>
      <c r="CFN98" s="78"/>
      <c r="CFO98" s="78"/>
      <c r="CFP98" s="78"/>
      <c r="CFQ98" s="78"/>
      <c r="CFR98" s="78"/>
      <c r="CFS98" s="78"/>
      <c r="CFT98" s="78"/>
      <c r="CFU98" s="78"/>
      <c r="CFV98" s="78"/>
      <c r="CFW98" s="78"/>
      <c r="CFX98" s="78"/>
      <c r="CFY98" s="78"/>
      <c r="CFZ98" s="78"/>
      <c r="CGA98" s="78"/>
      <c r="CGB98" s="78"/>
      <c r="CGC98" s="78"/>
      <c r="CGD98" s="78"/>
      <c r="CGE98" s="78"/>
      <c r="CGF98" s="78"/>
      <c r="CGG98" s="78"/>
      <c r="CGH98" s="78"/>
      <c r="CGI98" s="78"/>
      <c r="CGJ98" s="78"/>
      <c r="CGK98" s="78"/>
      <c r="CGL98" s="78"/>
      <c r="CGM98" s="78"/>
      <c r="CGN98" s="78"/>
      <c r="CGO98" s="78"/>
      <c r="CGP98" s="78"/>
      <c r="CGQ98" s="78"/>
      <c r="CGR98" s="78"/>
      <c r="CGS98" s="78"/>
      <c r="CGT98" s="78"/>
      <c r="CGU98" s="78"/>
      <c r="CGV98" s="78"/>
      <c r="CGW98" s="78"/>
      <c r="CGX98" s="78"/>
      <c r="CGY98" s="78"/>
      <c r="CGZ98" s="78"/>
      <c r="CHA98" s="78"/>
      <c r="CHB98" s="78"/>
      <c r="CHC98" s="78"/>
      <c r="CHD98" s="78"/>
      <c r="CHE98" s="78"/>
      <c r="CHF98" s="78"/>
      <c r="CHG98" s="78"/>
      <c r="CHH98" s="78"/>
      <c r="CHI98" s="78"/>
      <c r="CHJ98" s="78"/>
      <c r="CHK98" s="78"/>
      <c r="CHL98" s="78"/>
      <c r="CHM98" s="78"/>
      <c r="CHN98" s="78"/>
      <c r="CHO98" s="78"/>
      <c r="CHP98" s="78"/>
      <c r="CHQ98" s="78"/>
      <c r="CHR98" s="78"/>
      <c r="CHS98" s="78"/>
      <c r="CHT98" s="78"/>
      <c r="CHU98" s="78"/>
      <c r="CHV98" s="78"/>
      <c r="CHW98" s="78"/>
      <c r="CHX98" s="78"/>
      <c r="CHY98" s="78"/>
      <c r="CHZ98" s="78"/>
      <c r="CIA98" s="78"/>
      <c r="CIB98" s="78"/>
      <c r="CIC98" s="78"/>
      <c r="CID98" s="78"/>
      <c r="CIE98" s="78"/>
      <c r="CIF98" s="78"/>
      <c r="CIG98" s="78"/>
      <c r="CIH98" s="78"/>
      <c r="CII98" s="78"/>
      <c r="CIJ98" s="78"/>
      <c r="CIK98" s="78"/>
      <c r="CIL98" s="78"/>
      <c r="CIM98" s="78"/>
      <c r="CIN98" s="78"/>
      <c r="CIO98" s="78"/>
      <c r="CIP98" s="78"/>
      <c r="CIQ98" s="78"/>
      <c r="CIR98" s="78"/>
      <c r="CIS98" s="78"/>
      <c r="CIT98" s="78"/>
      <c r="CIU98" s="78"/>
      <c r="CIV98" s="78"/>
      <c r="CIW98" s="78"/>
      <c r="CIX98" s="78"/>
      <c r="CIY98" s="78"/>
      <c r="CIZ98" s="78"/>
      <c r="CJA98" s="78"/>
      <c r="CJB98" s="78"/>
      <c r="CJC98" s="78"/>
      <c r="CJD98" s="78"/>
      <c r="CJE98" s="78"/>
      <c r="CJF98" s="78"/>
      <c r="CJG98" s="78"/>
      <c r="CJH98" s="78"/>
      <c r="CJI98" s="78"/>
      <c r="CJJ98" s="78"/>
      <c r="CJK98" s="78"/>
      <c r="CJL98" s="78"/>
      <c r="CJM98" s="78"/>
      <c r="CJN98" s="78"/>
      <c r="CJO98" s="78"/>
      <c r="CJP98" s="78"/>
      <c r="CJQ98" s="78"/>
      <c r="CJR98" s="78"/>
      <c r="CJS98" s="78"/>
      <c r="CJT98" s="78"/>
      <c r="CJU98" s="78"/>
      <c r="CJV98" s="78"/>
      <c r="CJW98" s="78"/>
      <c r="CJX98" s="78"/>
      <c r="CJY98" s="78"/>
      <c r="CJZ98" s="78"/>
      <c r="CKA98" s="78"/>
      <c r="CKB98" s="78"/>
      <c r="CKC98" s="78"/>
      <c r="CKD98" s="78"/>
      <c r="CKE98" s="78"/>
      <c r="CKF98" s="78"/>
      <c r="CKG98" s="78"/>
      <c r="CKH98" s="78"/>
      <c r="CKI98" s="78"/>
      <c r="CKJ98" s="78"/>
      <c r="CKK98" s="78"/>
      <c r="CKL98" s="78"/>
      <c r="CKM98" s="78"/>
      <c r="CKN98" s="78"/>
      <c r="CKO98" s="78"/>
      <c r="CKP98" s="78"/>
      <c r="CKQ98" s="78"/>
      <c r="CKR98" s="78"/>
      <c r="CKS98" s="78"/>
      <c r="CKT98" s="78"/>
      <c r="CKU98" s="78"/>
      <c r="CKV98" s="78"/>
      <c r="CKW98" s="78"/>
      <c r="CKX98" s="78"/>
      <c r="CKY98" s="78"/>
      <c r="CKZ98" s="78"/>
      <c r="CLA98" s="78"/>
      <c r="CLB98" s="78"/>
      <c r="CLC98" s="78"/>
      <c r="CLD98" s="78"/>
      <c r="CLE98" s="78"/>
      <c r="CLF98" s="78"/>
      <c r="CLG98" s="78"/>
      <c r="CLH98" s="78"/>
      <c r="CLI98" s="78"/>
      <c r="CLJ98" s="78"/>
      <c r="CLK98" s="78"/>
      <c r="CLL98" s="78"/>
      <c r="CLM98" s="78"/>
      <c r="CLN98" s="78"/>
      <c r="CLO98" s="78"/>
      <c r="CLP98" s="78"/>
      <c r="CLQ98" s="78"/>
      <c r="CLR98" s="78"/>
      <c r="CLS98" s="78"/>
      <c r="CLT98" s="78"/>
      <c r="CLU98" s="78"/>
      <c r="CLV98" s="78"/>
      <c r="CLW98" s="78"/>
      <c r="CLX98" s="78"/>
      <c r="CLY98" s="78"/>
      <c r="CLZ98" s="78"/>
      <c r="CMA98" s="78"/>
      <c r="CMB98" s="78"/>
      <c r="CMC98" s="78"/>
      <c r="CMD98" s="78"/>
      <c r="CME98" s="78"/>
      <c r="CMF98" s="78"/>
      <c r="CMG98" s="78"/>
      <c r="CMH98" s="78"/>
      <c r="CMI98" s="78"/>
      <c r="CMJ98" s="78"/>
      <c r="CMK98" s="78"/>
      <c r="CML98" s="78"/>
      <c r="CMM98" s="78"/>
      <c r="CMN98" s="78"/>
      <c r="CMO98" s="78"/>
      <c r="CMP98" s="78"/>
      <c r="CMQ98" s="78"/>
      <c r="CMR98" s="78"/>
      <c r="CMS98" s="78"/>
      <c r="CMT98" s="78"/>
      <c r="CMU98" s="78"/>
      <c r="CMV98" s="78"/>
      <c r="CMW98" s="78"/>
      <c r="CMX98" s="78"/>
      <c r="CMY98" s="78"/>
      <c r="CMZ98" s="78"/>
      <c r="CNA98" s="78"/>
      <c r="CNB98" s="78"/>
      <c r="CNC98" s="78"/>
      <c r="CND98" s="78"/>
      <c r="CNE98" s="78"/>
      <c r="CNF98" s="78"/>
      <c r="CNG98" s="78"/>
      <c r="CNH98" s="78"/>
      <c r="CNI98" s="78"/>
      <c r="CNJ98" s="78"/>
      <c r="CNK98" s="78"/>
      <c r="CNL98" s="78"/>
      <c r="CNM98" s="78"/>
      <c r="CNN98" s="78"/>
      <c r="CNO98" s="78"/>
      <c r="CNP98" s="78"/>
      <c r="CNQ98" s="78"/>
      <c r="CNR98" s="78"/>
      <c r="CNS98" s="78"/>
      <c r="CNT98" s="78"/>
      <c r="CNU98" s="78"/>
      <c r="CNV98" s="78"/>
      <c r="CNW98" s="78"/>
      <c r="CNX98" s="78"/>
      <c r="CNY98" s="78"/>
      <c r="CNZ98" s="78"/>
      <c r="COA98" s="78"/>
      <c r="COB98" s="78"/>
      <c r="COC98" s="78"/>
      <c r="COD98" s="78"/>
      <c r="COE98" s="78"/>
      <c r="COF98" s="78"/>
      <c r="COG98" s="78"/>
      <c r="COH98" s="78"/>
      <c r="COI98" s="78"/>
      <c r="COJ98" s="78"/>
      <c r="COK98" s="78"/>
      <c r="COL98" s="78"/>
      <c r="COM98" s="78"/>
      <c r="CON98" s="78"/>
      <c r="COO98" s="78"/>
      <c r="COP98" s="78"/>
      <c r="COQ98" s="78"/>
      <c r="COR98" s="78"/>
      <c r="COS98" s="78"/>
      <c r="COT98" s="78"/>
      <c r="COU98" s="78"/>
      <c r="COV98" s="78"/>
      <c r="COW98" s="78"/>
      <c r="COX98" s="78"/>
      <c r="COY98" s="78"/>
      <c r="COZ98" s="78"/>
      <c r="CPA98" s="78"/>
      <c r="CPB98" s="78"/>
      <c r="CPC98" s="78"/>
      <c r="CPD98" s="78"/>
      <c r="CPE98" s="78"/>
      <c r="CPF98" s="78"/>
      <c r="CPG98" s="78"/>
      <c r="CPH98" s="78"/>
      <c r="CPI98" s="78"/>
      <c r="CPJ98" s="78"/>
      <c r="CPK98" s="78"/>
      <c r="CPL98" s="78"/>
      <c r="CPM98" s="78"/>
      <c r="CPN98" s="78"/>
      <c r="CPO98" s="78"/>
      <c r="CPP98" s="78"/>
      <c r="CPQ98" s="78"/>
      <c r="CPR98" s="78"/>
      <c r="CPS98" s="78"/>
      <c r="CPT98" s="78"/>
      <c r="CPU98" s="78"/>
      <c r="CPV98" s="78"/>
      <c r="CPW98" s="78"/>
      <c r="CPX98" s="78"/>
      <c r="CPY98" s="78"/>
      <c r="CPZ98" s="78"/>
      <c r="CQA98" s="78"/>
      <c r="CQB98" s="78"/>
      <c r="CQC98" s="78"/>
      <c r="CQD98" s="78"/>
      <c r="CQE98" s="78"/>
      <c r="CQF98" s="78"/>
      <c r="CQG98" s="78"/>
      <c r="CQH98" s="78"/>
      <c r="CQI98" s="78"/>
      <c r="CQJ98" s="78"/>
      <c r="CQK98" s="78"/>
      <c r="CQL98" s="78"/>
      <c r="CQM98" s="78"/>
      <c r="CQN98" s="78"/>
      <c r="CQO98" s="78"/>
      <c r="CQP98" s="78"/>
      <c r="CQQ98" s="78"/>
      <c r="CQR98" s="78"/>
      <c r="CQS98" s="78"/>
      <c r="CQT98" s="78"/>
      <c r="CQU98" s="78"/>
      <c r="CQV98" s="78"/>
      <c r="CQW98" s="78"/>
      <c r="CQX98" s="78"/>
      <c r="CQY98" s="78"/>
      <c r="CQZ98" s="78"/>
      <c r="CRA98" s="78"/>
      <c r="CRB98" s="78"/>
      <c r="CRC98" s="78"/>
      <c r="CRD98" s="78"/>
      <c r="CRE98" s="78"/>
      <c r="CRF98" s="78"/>
      <c r="CRG98" s="78"/>
      <c r="CRH98" s="78"/>
      <c r="CRI98" s="78"/>
      <c r="CRJ98" s="78"/>
      <c r="CRK98" s="78"/>
      <c r="CRL98" s="78"/>
      <c r="CRM98" s="78"/>
      <c r="CRN98" s="78"/>
      <c r="CRO98" s="78"/>
      <c r="CRP98" s="78"/>
      <c r="CRQ98" s="78"/>
      <c r="CRR98" s="78"/>
      <c r="CRS98" s="78"/>
      <c r="CRT98" s="78"/>
      <c r="CRU98" s="78"/>
      <c r="CRV98" s="78"/>
      <c r="CRW98" s="78"/>
      <c r="CRX98" s="78"/>
      <c r="CRY98" s="78"/>
      <c r="CRZ98" s="78"/>
      <c r="CSA98" s="78"/>
      <c r="CSB98" s="78"/>
      <c r="CSC98" s="78"/>
      <c r="CSD98" s="78"/>
      <c r="CSE98" s="78"/>
      <c r="CSF98" s="78"/>
      <c r="CSG98" s="78"/>
      <c r="CSH98" s="78"/>
      <c r="CSI98" s="78"/>
      <c r="CSJ98" s="78"/>
      <c r="CSK98" s="78"/>
      <c r="CSL98" s="78"/>
      <c r="CSM98" s="78"/>
      <c r="CSN98" s="78"/>
      <c r="CSO98" s="78"/>
      <c r="CSP98" s="78"/>
      <c r="CSQ98" s="78"/>
      <c r="CSR98" s="78"/>
      <c r="CSS98" s="78"/>
      <c r="CST98" s="78"/>
      <c r="CSU98" s="78"/>
      <c r="CSV98" s="78"/>
      <c r="CSW98" s="78"/>
      <c r="CSX98" s="78"/>
      <c r="CSY98" s="78"/>
      <c r="CSZ98" s="78"/>
      <c r="CTA98" s="78"/>
      <c r="CTB98" s="78"/>
      <c r="CTC98" s="78"/>
      <c r="CTD98" s="78"/>
      <c r="CTE98" s="78"/>
      <c r="CTF98" s="78"/>
      <c r="CTG98" s="78"/>
      <c r="CTH98" s="78"/>
      <c r="CTI98" s="78"/>
      <c r="CTJ98" s="78"/>
      <c r="CTK98" s="78"/>
      <c r="CTL98" s="78"/>
      <c r="CTM98" s="78"/>
      <c r="CTN98" s="78"/>
      <c r="CTO98" s="78"/>
      <c r="CTP98" s="78"/>
      <c r="CTQ98" s="78"/>
      <c r="CTR98" s="78"/>
      <c r="CTS98" s="78"/>
      <c r="CTT98" s="78"/>
      <c r="CTU98" s="78"/>
      <c r="CTV98" s="78"/>
      <c r="CTW98" s="78"/>
      <c r="CTX98" s="78"/>
      <c r="CTY98" s="78"/>
      <c r="CTZ98" s="78"/>
      <c r="CUA98" s="78"/>
      <c r="CUB98" s="78"/>
      <c r="CUC98" s="78"/>
      <c r="CUD98" s="78"/>
      <c r="CUE98" s="78"/>
      <c r="CUF98" s="78"/>
      <c r="CUG98" s="78"/>
      <c r="CUH98" s="78"/>
      <c r="CUI98" s="78"/>
      <c r="CUJ98" s="78"/>
      <c r="CUK98" s="78"/>
      <c r="CUL98" s="78"/>
      <c r="CUM98" s="78"/>
      <c r="CUN98" s="78"/>
      <c r="CUO98" s="78"/>
      <c r="CUP98" s="78"/>
      <c r="CUQ98" s="78"/>
      <c r="CUR98" s="78"/>
      <c r="CUS98" s="78"/>
      <c r="CUT98" s="78"/>
      <c r="CUU98" s="78"/>
      <c r="CUV98" s="78"/>
      <c r="CUW98" s="78"/>
      <c r="CUX98" s="78"/>
      <c r="CUY98" s="78"/>
      <c r="CUZ98" s="78"/>
      <c r="CVA98" s="78"/>
      <c r="CVB98" s="78"/>
      <c r="CVC98" s="78"/>
      <c r="CVD98" s="78"/>
      <c r="CVE98" s="78"/>
      <c r="CVF98" s="78"/>
      <c r="CVG98" s="78"/>
      <c r="CVH98" s="78"/>
      <c r="CVI98" s="78"/>
      <c r="CVJ98" s="78"/>
      <c r="CVK98" s="78"/>
      <c r="CVL98" s="78"/>
      <c r="CVM98" s="78"/>
      <c r="CVN98" s="78"/>
      <c r="CVO98" s="78"/>
      <c r="CVP98" s="78"/>
      <c r="CVQ98" s="78"/>
      <c r="CVR98" s="78"/>
      <c r="CVS98" s="78"/>
      <c r="CVT98" s="78"/>
      <c r="CVU98" s="78"/>
      <c r="CVV98" s="78"/>
      <c r="CVW98" s="78"/>
      <c r="CVX98" s="78"/>
      <c r="CVY98" s="78"/>
      <c r="CVZ98" s="78"/>
      <c r="CWA98" s="78"/>
      <c r="CWB98" s="78"/>
      <c r="CWC98" s="78"/>
      <c r="CWD98" s="78"/>
      <c r="CWE98" s="78"/>
      <c r="CWF98" s="78"/>
      <c r="CWG98" s="78"/>
      <c r="CWH98" s="78"/>
      <c r="CWI98" s="78"/>
      <c r="CWJ98" s="78"/>
      <c r="CWK98" s="78"/>
      <c r="CWL98" s="78"/>
      <c r="CWM98" s="78"/>
      <c r="CWN98" s="78"/>
      <c r="CWO98" s="78"/>
      <c r="CWP98" s="78"/>
      <c r="CWQ98" s="78"/>
      <c r="CWR98" s="78"/>
      <c r="CWS98" s="78"/>
      <c r="CWT98" s="78"/>
      <c r="CWU98" s="78"/>
      <c r="CWV98" s="78"/>
      <c r="CWW98" s="78"/>
      <c r="CWX98" s="78"/>
      <c r="CWY98" s="78"/>
      <c r="CWZ98" s="78"/>
      <c r="CXA98" s="78"/>
      <c r="CXB98" s="78"/>
      <c r="CXC98" s="78"/>
      <c r="CXD98" s="78"/>
      <c r="CXE98" s="78"/>
      <c r="CXF98" s="78"/>
      <c r="CXG98" s="78"/>
      <c r="CXH98" s="78"/>
      <c r="CXI98" s="78"/>
      <c r="CXJ98" s="78"/>
      <c r="CXK98" s="78"/>
      <c r="CXL98" s="78"/>
      <c r="CXM98" s="78"/>
      <c r="CXN98" s="78"/>
      <c r="CXO98" s="78"/>
      <c r="CXP98" s="78"/>
      <c r="CXQ98" s="78"/>
      <c r="CXR98" s="78"/>
      <c r="CXS98" s="78"/>
      <c r="CXT98" s="78"/>
      <c r="CXU98" s="78"/>
      <c r="CXV98" s="78"/>
      <c r="CXW98" s="78"/>
      <c r="CXX98" s="78"/>
      <c r="CXY98" s="78"/>
      <c r="CXZ98" s="78"/>
      <c r="CYA98" s="78"/>
      <c r="CYB98" s="78"/>
      <c r="CYC98" s="78"/>
      <c r="CYD98" s="78"/>
      <c r="CYE98" s="78"/>
      <c r="CYF98" s="78"/>
      <c r="CYG98" s="78"/>
      <c r="CYH98" s="78"/>
      <c r="CYI98" s="78"/>
      <c r="CYJ98" s="78"/>
      <c r="CYK98" s="78"/>
      <c r="CYL98" s="78"/>
      <c r="CYM98" s="78"/>
      <c r="CYN98" s="78"/>
      <c r="CYO98" s="78"/>
      <c r="CYP98" s="78"/>
      <c r="CYQ98" s="78"/>
      <c r="CYR98" s="78"/>
      <c r="CYS98" s="78"/>
      <c r="CYT98" s="78"/>
      <c r="CYU98" s="78"/>
      <c r="CYV98" s="78"/>
      <c r="CYW98" s="78"/>
      <c r="CYX98" s="78"/>
      <c r="CYY98" s="78"/>
      <c r="CYZ98" s="78"/>
      <c r="CZA98" s="78"/>
      <c r="CZB98" s="78"/>
      <c r="CZC98" s="78"/>
      <c r="CZD98" s="78"/>
      <c r="CZE98" s="78"/>
      <c r="CZF98" s="78"/>
      <c r="CZG98" s="78"/>
      <c r="CZH98" s="78"/>
      <c r="CZI98" s="78"/>
      <c r="CZJ98" s="78"/>
      <c r="CZK98" s="78"/>
      <c r="CZL98" s="78"/>
      <c r="CZM98" s="78"/>
      <c r="CZN98" s="78"/>
      <c r="CZO98" s="78"/>
      <c r="CZP98" s="78"/>
      <c r="CZQ98" s="78"/>
      <c r="CZR98" s="78"/>
      <c r="CZS98" s="78"/>
      <c r="CZT98" s="78"/>
      <c r="CZU98" s="78"/>
      <c r="CZV98" s="78"/>
      <c r="CZW98" s="78"/>
      <c r="CZX98" s="78"/>
      <c r="CZY98" s="78"/>
      <c r="CZZ98" s="78"/>
      <c r="DAA98" s="78"/>
      <c r="DAB98" s="78"/>
      <c r="DAC98" s="78"/>
      <c r="DAD98" s="78"/>
      <c r="DAE98" s="78"/>
      <c r="DAF98" s="78"/>
      <c r="DAG98" s="78"/>
      <c r="DAH98" s="78"/>
      <c r="DAI98" s="78"/>
      <c r="DAJ98" s="78"/>
      <c r="DAK98" s="78"/>
      <c r="DAL98" s="78"/>
      <c r="DAM98" s="78"/>
      <c r="DAN98" s="78"/>
      <c r="DAO98" s="78"/>
      <c r="DAP98" s="78"/>
      <c r="DAQ98" s="78"/>
      <c r="DAR98" s="78"/>
      <c r="DAS98" s="78"/>
      <c r="DAT98" s="78"/>
      <c r="DAU98" s="78"/>
      <c r="DAV98" s="78"/>
      <c r="DAW98" s="78"/>
      <c r="DAX98" s="78"/>
      <c r="DAY98" s="78"/>
      <c r="DAZ98" s="78"/>
      <c r="DBA98" s="78"/>
      <c r="DBB98" s="78"/>
      <c r="DBC98" s="78"/>
      <c r="DBD98" s="78"/>
      <c r="DBE98" s="78"/>
      <c r="DBF98" s="78"/>
      <c r="DBG98" s="78"/>
      <c r="DBH98" s="78"/>
      <c r="DBI98" s="78"/>
      <c r="DBJ98" s="78"/>
      <c r="DBK98" s="78"/>
      <c r="DBL98" s="78"/>
      <c r="DBM98" s="78"/>
      <c r="DBN98" s="78"/>
      <c r="DBO98" s="78"/>
      <c r="DBP98" s="78"/>
      <c r="DBQ98" s="78"/>
      <c r="DBR98" s="78"/>
      <c r="DBS98" s="78"/>
      <c r="DBT98" s="78"/>
      <c r="DBU98" s="78"/>
      <c r="DBV98" s="78"/>
      <c r="DBW98" s="78"/>
      <c r="DBX98" s="78"/>
      <c r="DBY98" s="78"/>
      <c r="DBZ98" s="78"/>
      <c r="DCA98" s="78"/>
      <c r="DCB98" s="78"/>
      <c r="DCC98" s="78"/>
      <c r="DCD98" s="78"/>
      <c r="DCE98" s="78"/>
      <c r="DCF98" s="78"/>
      <c r="DCG98" s="78"/>
      <c r="DCH98" s="78"/>
      <c r="DCI98" s="78"/>
      <c r="DCJ98" s="78"/>
      <c r="DCK98" s="78"/>
      <c r="DCL98" s="78"/>
      <c r="DCM98" s="78"/>
      <c r="DCN98" s="78"/>
      <c r="DCO98" s="78"/>
      <c r="DCP98" s="78"/>
      <c r="DCQ98" s="78"/>
      <c r="DCR98" s="78"/>
      <c r="DCS98" s="78"/>
      <c r="DCT98" s="78"/>
      <c r="DCU98" s="78"/>
      <c r="DCV98" s="78"/>
      <c r="DCW98" s="78"/>
      <c r="DCX98" s="78"/>
      <c r="DCY98" s="78"/>
      <c r="DCZ98" s="78"/>
      <c r="DDA98" s="78"/>
      <c r="DDB98" s="78"/>
      <c r="DDC98" s="78"/>
      <c r="DDD98" s="78"/>
      <c r="DDE98" s="78"/>
      <c r="DDF98" s="78"/>
      <c r="DDG98" s="78"/>
      <c r="DDH98" s="78"/>
      <c r="DDI98" s="78"/>
      <c r="DDJ98" s="78"/>
      <c r="DDK98" s="78"/>
      <c r="DDL98" s="78"/>
      <c r="DDM98" s="78"/>
      <c r="DDN98" s="78"/>
      <c r="DDO98" s="78"/>
      <c r="DDP98" s="78"/>
      <c r="DDQ98" s="78"/>
      <c r="DDR98" s="78"/>
      <c r="DDS98" s="78"/>
      <c r="DDT98" s="78"/>
      <c r="DDU98" s="78"/>
      <c r="DDV98" s="78"/>
      <c r="DDW98" s="78"/>
      <c r="DDX98" s="78"/>
      <c r="DDY98" s="78"/>
      <c r="DDZ98" s="78"/>
      <c r="DEA98" s="78"/>
      <c r="DEB98" s="78"/>
      <c r="DEC98" s="78"/>
      <c r="DED98" s="78"/>
      <c r="DEE98" s="78"/>
      <c r="DEF98" s="78"/>
      <c r="DEG98" s="78"/>
      <c r="DEH98" s="78"/>
      <c r="DEI98" s="78"/>
      <c r="DEJ98" s="78"/>
      <c r="DEK98" s="78"/>
      <c r="DEL98" s="78"/>
      <c r="DEM98" s="78"/>
      <c r="DEN98" s="78"/>
      <c r="DEO98" s="78"/>
      <c r="DEP98" s="78"/>
      <c r="DEQ98" s="78"/>
      <c r="DER98" s="78"/>
      <c r="DES98" s="78"/>
      <c r="DET98" s="78"/>
      <c r="DEU98" s="78"/>
      <c r="DEV98" s="78"/>
      <c r="DEW98" s="78"/>
      <c r="DEX98" s="78"/>
      <c r="DEY98" s="78"/>
      <c r="DEZ98" s="78"/>
      <c r="DFA98" s="78"/>
      <c r="DFB98" s="78"/>
      <c r="DFC98" s="78"/>
      <c r="DFD98" s="78"/>
      <c r="DFE98" s="78"/>
      <c r="DFF98" s="78"/>
      <c r="DFG98" s="78"/>
      <c r="DFH98" s="78"/>
      <c r="DFI98" s="78"/>
      <c r="DFJ98" s="78"/>
      <c r="DFK98" s="78"/>
      <c r="DFL98" s="78"/>
      <c r="DFM98" s="78"/>
      <c r="DFN98" s="78"/>
      <c r="DFO98" s="78"/>
      <c r="DFP98" s="78"/>
      <c r="DFQ98" s="78"/>
      <c r="DFR98" s="78"/>
      <c r="DFS98" s="78"/>
      <c r="DFT98" s="78"/>
      <c r="DFU98" s="78"/>
      <c r="DFV98" s="78"/>
      <c r="DFW98" s="78"/>
      <c r="DFX98" s="78"/>
      <c r="DFY98" s="78"/>
      <c r="DFZ98" s="78"/>
      <c r="DGA98" s="78"/>
      <c r="DGB98" s="78"/>
      <c r="DGC98" s="78"/>
      <c r="DGD98" s="78"/>
      <c r="DGE98" s="78"/>
      <c r="DGF98" s="78"/>
      <c r="DGG98" s="78"/>
      <c r="DGH98" s="78"/>
      <c r="DGI98" s="78"/>
      <c r="DGJ98" s="78"/>
      <c r="DGK98" s="78"/>
      <c r="DGL98" s="78"/>
      <c r="DGM98" s="78"/>
      <c r="DGN98" s="78"/>
      <c r="DGO98" s="78"/>
      <c r="DGP98" s="78"/>
      <c r="DGQ98" s="78"/>
      <c r="DGR98" s="78"/>
      <c r="DGS98" s="78"/>
      <c r="DGT98" s="78"/>
      <c r="DGU98" s="78"/>
      <c r="DGV98" s="78"/>
      <c r="DGW98" s="78"/>
      <c r="DGX98" s="78"/>
      <c r="DGY98" s="78"/>
      <c r="DGZ98" s="78"/>
      <c r="DHA98" s="78"/>
      <c r="DHB98" s="78"/>
      <c r="DHC98" s="78"/>
      <c r="DHD98" s="78"/>
      <c r="DHE98" s="78"/>
      <c r="DHF98" s="78"/>
      <c r="DHG98" s="78"/>
      <c r="DHH98" s="78"/>
      <c r="DHI98" s="78"/>
      <c r="DHJ98" s="78"/>
      <c r="DHK98" s="78"/>
      <c r="DHL98" s="78"/>
      <c r="DHM98" s="78"/>
      <c r="DHN98" s="78"/>
      <c r="DHO98" s="78"/>
      <c r="DHP98" s="78"/>
      <c r="DHQ98" s="78"/>
      <c r="DHR98" s="78"/>
      <c r="DHS98" s="78"/>
      <c r="DHT98" s="78"/>
      <c r="DHU98" s="78"/>
      <c r="DHV98" s="78"/>
      <c r="DHW98" s="78"/>
      <c r="DHX98" s="78"/>
      <c r="DHY98" s="78"/>
      <c r="DHZ98" s="78"/>
      <c r="DIA98" s="78"/>
      <c r="DIB98" s="78"/>
      <c r="DIC98" s="78"/>
      <c r="DID98" s="78"/>
      <c r="DIE98" s="78"/>
      <c r="DIF98" s="78"/>
      <c r="DIG98" s="78"/>
      <c r="DIH98" s="78"/>
      <c r="DII98" s="78"/>
      <c r="DIJ98" s="78"/>
      <c r="DIK98" s="78"/>
      <c r="DIL98" s="78"/>
      <c r="DIM98" s="78"/>
      <c r="DIN98" s="78"/>
      <c r="DIO98" s="78"/>
      <c r="DIP98" s="78"/>
      <c r="DIQ98" s="78"/>
      <c r="DIR98" s="78"/>
      <c r="DIS98" s="78"/>
      <c r="DIT98" s="78"/>
      <c r="DIU98" s="78"/>
      <c r="DIV98" s="78"/>
      <c r="DIW98" s="78"/>
      <c r="DIX98" s="78"/>
      <c r="DIY98" s="78"/>
      <c r="DIZ98" s="78"/>
      <c r="DJA98" s="78"/>
      <c r="DJB98" s="78"/>
      <c r="DJC98" s="78"/>
      <c r="DJD98" s="78"/>
      <c r="DJE98" s="78"/>
      <c r="DJF98" s="78"/>
      <c r="DJG98" s="78"/>
      <c r="DJH98" s="78"/>
      <c r="DJI98" s="78"/>
      <c r="DJJ98" s="78"/>
      <c r="DJK98" s="78"/>
      <c r="DJL98" s="78"/>
      <c r="DJM98" s="78"/>
      <c r="DJN98" s="78"/>
      <c r="DJO98" s="78"/>
      <c r="DJP98" s="78"/>
      <c r="DJQ98" s="78"/>
      <c r="DJR98" s="78"/>
      <c r="DJS98" s="78"/>
      <c r="DJT98" s="78"/>
      <c r="DJU98" s="78"/>
      <c r="DJV98" s="78"/>
      <c r="DJW98" s="78"/>
      <c r="DJX98" s="78"/>
      <c r="DJY98" s="78"/>
      <c r="DJZ98" s="78"/>
      <c r="DKA98" s="78"/>
      <c r="DKB98" s="78"/>
      <c r="DKC98" s="78"/>
      <c r="DKD98" s="78"/>
      <c r="DKE98" s="78"/>
      <c r="DKF98" s="78"/>
      <c r="DKG98" s="78"/>
      <c r="DKH98" s="78"/>
      <c r="DKI98" s="78"/>
      <c r="DKJ98" s="78"/>
      <c r="DKK98" s="78"/>
      <c r="DKL98" s="78"/>
      <c r="DKM98" s="78"/>
      <c r="DKN98" s="78"/>
      <c r="DKO98" s="78"/>
      <c r="DKP98" s="78"/>
      <c r="DKQ98" s="78"/>
      <c r="DKR98" s="78"/>
      <c r="DKS98" s="78"/>
      <c r="DKT98" s="78"/>
      <c r="DKU98" s="78"/>
      <c r="DKV98" s="78"/>
      <c r="DKW98" s="78"/>
      <c r="DKX98" s="78"/>
      <c r="DKY98" s="78"/>
      <c r="DKZ98" s="78"/>
      <c r="DLA98" s="78"/>
      <c r="DLB98" s="78"/>
      <c r="DLC98" s="78"/>
      <c r="DLD98" s="78"/>
      <c r="DLE98" s="78"/>
      <c r="DLF98" s="78"/>
      <c r="DLG98" s="78"/>
      <c r="DLH98" s="78"/>
      <c r="DLI98" s="78"/>
      <c r="DLJ98" s="78"/>
      <c r="DLK98" s="78"/>
      <c r="DLL98" s="78"/>
      <c r="DLM98" s="78"/>
      <c r="DLN98" s="78"/>
      <c r="DLO98" s="78"/>
      <c r="DLP98" s="78"/>
      <c r="DLQ98" s="78"/>
      <c r="DLR98" s="78"/>
      <c r="DLS98" s="78"/>
      <c r="DLT98" s="78"/>
      <c r="DLU98" s="78"/>
      <c r="DLV98" s="78"/>
      <c r="DLW98" s="78"/>
      <c r="DLX98" s="78"/>
      <c r="DLY98" s="78"/>
      <c r="DLZ98" s="78"/>
      <c r="DMA98" s="78"/>
      <c r="DMB98" s="78"/>
      <c r="DMC98" s="78"/>
      <c r="DMD98" s="78"/>
      <c r="DME98" s="78"/>
      <c r="DMF98" s="78"/>
      <c r="DMG98" s="78"/>
      <c r="DMH98" s="78"/>
      <c r="DMI98" s="78"/>
      <c r="DMJ98" s="78"/>
      <c r="DMK98" s="78"/>
      <c r="DML98" s="78"/>
      <c r="DMM98" s="78"/>
      <c r="DMN98" s="78"/>
      <c r="DMO98" s="78"/>
      <c r="DMP98" s="78"/>
      <c r="DMQ98" s="78"/>
      <c r="DMR98" s="78"/>
      <c r="DMS98" s="78"/>
      <c r="DMT98" s="78"/>
      <c r="DMU98" s="78"/>
      <c r="DMV98" s="78"/>
      <c r="DMW98" s="78"/>
      <c r="DMX98" s="78"/>
      <c r="DMY98" s="78"/>
      <c r="DMZ98" s="78"/>
      <c r="DNA98" s="78"/>
      <c r="DNB98" s="78"/>
      <c r="DNC98" s="78"/>
      <c r="DND98" s="78"/>
      <c r="DNE98" s="78"/>
      <c r="DNF98" s="78"/>
      <c r="DNG98" s="78"/>
      <c r="DNH98" s="78"/>
      <c r="DNI98" s="78"/>
      <c r="DNJ98" s="78"/>
      <c r="DNK98" s="78"/>
      <c r="DNL98" s="78"/>
      <c r="DNM98" s="78"/>
      <c r="DNN98" s="78"/>
      <c r="DNO98" s="78"/>
      <c r="DNP98" s="78"/>
      <c r="DNQ98" s="78"/>
      <c r="DNR98" s="78"/>
      <c r="DNS98" s="78"/>
      <c r="DNT98" s="78"/>
      <c r="DNU98" s="78"/>
      <c r="DNV98" s="78"/>
      <c r="DNW98" s="78"/>
      <c r="DNX98" s="78"/>
      <c r="DNY98" s="78"/>
      <c r="DNZ98" s="78"/>
      <c r="DOA98" s="78"/>
      <c r="DOB98" s="78"/>
      <c r="DOC98" s="78"/>
      <c r="DOD98" s="78"/>
      <c r="DOE98" s="78"/>
      <c r="DOF98" s="78"/>
      <c r="DOG98" s="78"/>
      <c r="DOH98" s="78"/>
      <c r="DOI98" s="78"/>
      <c r="DOJ98" s="78"/>
      <c r="DOK98" s="78"/>
      <c r="DOL98" s="78"/>
      <c r="DOM98" s="78"/>
      <c r="DON98" s="78"/>
      <c r="DOO98" s="78"/>
      <c r="DOP98" s="78"/>
      <c r="DOQ98" s="78"/>
      <c r="DOR98" s="78"/>
      <c r="DOS98" s="78"/>
      <c r="DOT98" s="78"/>
      <c r="DOU98" s="78"/>
      <c r="DOV98" s="78"/>
      <c r="DOW98" s="78"/>
      <c r="DOX98" s="78"/>
      <c r="DOY98" s="78"/>
      <c r="DOZ98" s="78"/>
      <c r="DPA98" s="78"/>
      <c r="DPB98" s="78"/>
      <c r="DPC98" s="78"/>
      <c r="DPD98" s="78"/>
      <c r="DPE98" s="78"/>
      <c r="DPF98" s="78"/>
      <c r="DPG98" s="78"/>
      <c r="DPH98" s="78"/>
      <c r="DPI98" s="78"/>
      <c r="DPJ98" s="78"/>
      <c r="DPK98" s="78"/>
      <c r="DPL98" s="78"/>
      <c r="DPM98" s="78"/>
      <c r="DPN98" s="78"/>
      <c r="DPO98" s="78"/>
      <c r="DPP98" s="78"/>
      <c r="DPQ98" s="78"/>
      <c r="DPR98" s="78"/>
      <c r="DPS98" s="78"/>
      <c r="DPT98" s="78"/>
      <c r="DPU98" s="78"/>
      <c r="DPV98" s="78"/>
      <c r="DPW98" s="78"/>
      <c r="DPX98" s="78"/>
      <c r="DPY98" s="78"/>
      <c r="DPZ98" s="78"/>
      <c r="DQA98" s="78"/>
      <c r="DQB98" s="78"/>
      <c r="DQC98" s="78"/>
      <c r="DQD98" s="78"/>
      <c r="DQE98" s="78"/>
      <c r="DQF98" s="78"/>
      <c r="DQG98" s="78"/>
      <c r="DQH98" s="78"/>
      <c r="DQI98" s="78"/>
      <c r="DQJ98" s="78"/>
      <c r="DQK98" s="78"/>
      <c r="DQL98" s="78"/>
      <c r="DQM98" s="78"/>
      <c r="DQN98" s="78"/>
      <c r="DQO98" s="78"/>
      <c r="DQP98" s="78"/>
      <c r="DQQ98" s="78"/>
      <c r="DQR98" s="78"/>
      <c r="DQS98" s="78"/>
      <c r="DQT98" s="78"/>
      <c r="DQU98" s="78"/>
      <c r="DQV98" s="78"/>
      <c r="DQW98" s="78"/>
      <c r="DQX98" s="78"/>
      <c r="DQY98" s="78"/>
      <c r="DQZ98" s="78"/>
      <c r="DRA98" s="78"/>
      <c r="DRB98" s="78"/>
      <c r="DRC98" s="78"/>
      <c r="DRD98" s="78"/>
      <c r="DRE98" s="78"/>
      <c r="DRF98" s="78"/>
      <c r="DRG98" s="78"/>
      <c r="DRH98" s="78"/>
      <c r="DRI98" s="78"/>
      <c r="DRJ98" s="78"/>
      <c r="DRK98" s="78"/>
      <c r="DRL98" s="78"/>
      <c r="DRM98" s="78"/>
      <c r="DRN98" s="78"/>
      <c r="DRO98" s="78"/>
      <c r="DRP98" s="78"/>
      <c r="DRQ98" s="78"/>
      <c r="DRR98" s="78"/>
      <c r="DRS98" s="78"/>
      <c r="DRT98" s="78"/>
      <c r="DRU98" s="78"/>
      <c r="DRV98" s="78"/>
      <c r="DRW98" s="78"/>
      <c r="DRX98" s="78"/>
      <c r="DRY98" s="78"/>
      <c r="DRZ98" s="78"/>
      <c r="DSA98" s="78"/>
      <c r="DSB98" s="78"/>
      <c r="DSC98" s="78"/>
      <c r="DSD98" s="78"/>
      <c r="DSE98" s="78"/>
      <c r="DSF98" s="78"/>
      <c r="DSG98" s="78"/>
      <c r="DSH98" s="78"/>
      <c r="DSI98" s="78"/>
      <c r="DSJ98" s="78"/>
      <c r="DSK98" s="78"/>
      <c r="DSL98" s="78"/>
      <c r="DSM98" s="78"/>
      <c r="DSN98" s="78"/>
      <c r="DSO98" s="78"/>
      <c r="DSP98" s="78"/>
      <c r="DSQ98" s="78"/>
      <c r="DSR98" s="78"/>
      <c r="DSS98" s="78"/>
      <c r="DST98" s="78"/>
      <c r="DSU98" s="78"/>
      <c r="DSV98" s="78"/>
      <c r="DSW98" s="78"/>
      <c r="DSX98" s="78"/>
      <c r="DSY98" s="78"/>
      <c r="DSZ98" s="78"/>
      <c r="DTA98" s="78"/>
      <c r="DTB98" s="78"/>
      <c r="DTC98" s="78"/>
      <c r="DTD98" s="78"/>
      <c r="DTE98" s="78"/>
      <c r="DTF98" s="78"/>
      <c r="DTG98" s="78"/>
      <c r="DTH98" s="78"/>
      <c r="DTI98" s="78"/>
      <c r="DTJ98" s="78"/>
      <c r="DTK98" s="78"/>
      <c r="DTL98" s="78"/>
      <c r="DTM98" s="78"/>
      <c r="DTN98" s="78"/>
      <c r="DTO98" s="78"/>
      <c r="DTP98" s="78"/>
      <c r="DTQ98" s="78"/>
      <c r="DTR98" s="78"/>
      <c r="DTS98" s="78"/>
      <c r="DTT98" s="78"/>
      <c r="DTU98" s="78"/>
      <c r="DTV98" s="78"/>
      <c r="DTW98" s="78"/>
      <c r="DTX98" s="78"/>
      <c r="DTY98" s="78"/>
      <c r="DTZ98" s="78"/>
      <c r="DUA98" s="78"/>
      <c r="DUB98" s="78"/>
      <c r="DUC98" s="78"/>
      <c r="DUD98" s="78"/>
      <c r="DUE98" s="78"/>
      <c r="DUF98" s="78"/>
      <c r="DUG98" s="78"/>
      <c r="DUH98" s="78"/>
      <c r="DUI98" s="78"/>
      <c r="DUJ98" s="78"/>
      <c r="DUK98" s="78"/>
      <c r="DUL98" s="78"/>
      <c r="DUM98" s="78"/>
      <c r="DUN98" s="78"/>
      <c r="DUO98" s="78"/>
      <c r="DUP98" s="78"/>
      <c r="DUQ98" s="78"/>
      <c r="DUR98" s="78"/>
      <c r="DUS98" s="78"/>
      <c r="DUT98" s="78"/>
      <c r="DUU98" s="78"/>
      <c r="DUV98" s="78"/>
      <c r="DUW98" s="78"/>
      <c r="DUX98" s="78"/>
      <c r="DUY98" s="78"/>
      <c r="DUZ98" s="78"/>
      <c r="DVA98" s="78"/>
      <c r="DVB98" s="78"/>
      <c r="DVC98" s="78"/>
      <c r="DVD98" s="78"/>
      <c r="DVE98" s="78"/>
      <c r="DVF98" s="78"/>
      <c r="DVG98" s="78"/>
      <c r="DVH98" s="78"/>
      <c r="DVI98" s="78"/>
      <c r="DVJ98" s="78"/>
      <c r="DVK98" s="78"/>
      <c r="DVL98" s="78"/>
      <c r="DVM98" s="78"/>
      <c r="DVN98" s="78"/>
      <c r="DVO98" s="78"/>
      <c r="DVP98" s="78"/>
      <c r="DVQ98" s="78"/>
      <c r="DVR98" s="78"/>
      <c r="DVS98" s="78"/>
      <c r="DVT98" s="78"/>
      <c r="DVU98" s="78"/>
      <c r="DVV98" s="78"/>
      <c r="DVW98" s="78"/>
      <c r="DVX98" s="78"/>
      <c r="DVY98" s="78"/>
      <c r="DVZ98" s="78"/>
      <c r="DWA98" s="78"/>
      <c r="DWB98" s="78"/>
      <c r="DWC98" s="78"/>
      <c r="DWD98" s="78"/>
      <c r="DWE98" s="78"/>
      <c r="DWF98" s="78"/>
      <c r="DWG98" s="78"/>
      <c r="DWH98" s="78"/>
      <c r="DWI98" s="78"/>
      <c r="DWJ98" s="78"/>
      <c r="DWK98" s="78"/>
      <c r="DWL98" s="78"/>
      <c r="DWM98" s="78"/>
      <c r="DWN98" s="78"/>
      <c r="DWO98" s="78"/>
      <c r="DWP98" s="78"/>
      <c r="DWQ98" s="78"/>
      <c r="DWR98" s="78"/>
      <c r="DWS98" s="78"/>
      <c r="DWT98" s="78"/>
      <c r="DWU98" s="78"/>
      <c r="DWV98" s="78"/>
      <c r="DWW98" s="78"/>
      <c r="DWX98" s="78"/>
      <c r="DWY98" s="78"/>
      <c r="DWZ98" s="78"/>
      <c r="DXA98" s="78"/>
      <c r="DXB98" s="78"/>
      <c r="DXC98" s="78"/>
      <c r="DXD98" s="78"/>
      <c r="DXE98" s="78"/>
      <c r="DXF98" s="78"/>
      <c r="DXG98" s="78"/>
      <c r="DXH98" s="78"/>
      <c r="DXI98" s="78"/>
      <c r="DXJ98" s="78"/>
      <c r="DXK98" s="78"/>
      <c r="DXL98" s="78"/>
      <c r="DXM98" s="78"/>
      <c r="DXN98" s="78"/>
      <c r="DXO98" s="78"/>
      <c r="DXP98" s="78"/>
      <c r="DXQ98" s="78"/>
      <c r="DXR98" s="78"/>
      <c r="DXS98" s="78"/>
      <c r="DXT98" s="78"/>
      <c r="DXU98" s="78"/>
      <c r="DXV98" s="78"/>
      <c r="DXW98" s="78"/>
      <c r="DXX98" s="78"/>
      <c r="DXY98" s="78"/>
      <c r="DXZ98" s="78"/>
      <c r="DYA98" s="78"/>
      <c r="DYB98" s="78"/>
      <c r="DYC98" s="78"/>
      <c r="DYD98" s="78"/>
      <c r="DYE98" s="78"/>
      <c r="DYF98" s="78"/>
      <c r="DYG98" s="78"/>
      <c r="DYH98" s="78"/>
      <c r="DYI98" s="78"/>
      <c r="DYJ98" s="78"/>
      <c r="DYK98" s="78"/>
      <c r="DYL98" s="78"/>
      <c r="DYM98" s="78"/>
      <c r="DYN98" s="78"/>
      <c r="DYO98" s="78"/>
      <c r="DYP98" s="78"/>
      <c r="DYQ98" s="78"/>
      <c r="DYR98" s="78"/>
      <c r="DYS98" s="78"/>
      <c r="DYT98" s="78"/>
      <c r="DYU98" s="78"/>
      <c r="DYV98" s="78"/>
      <c r="DYW98" s="78"/>
      <c r="DYX98" s="78"/>
      <c r="DYY98" s="78"/>
      <c r="DYZ98" s="78"/>
      <c r="DZA98" s="78"/>
      <c r="DZB98" s="78"/>
      <c r="DZC98" s="78"/>
      <c r="DZD98" s="78"/>
      <c r="DZE98" s="78"/>
      <c r="DZF98" s="78"/>
      <c r="DZG98" s="78"/>
      <c r="DZH98" s="78"/>
      <c r="DZI98" s="78"/>
      <c r="DZJ98" s="78"/>
      <c r="DZK98" s="78"/>
      <c r="DZL98" s="78"/>
      <c r="DZM98" s="78"/>
      <c r="DZN98" s="78"/>
      <c r="DZO98" s="78"/>
      <c r="DZP98" s="78"/>
      <c r="DZQ98" s="78"/>
      <c r="DZR98" s="78"/>
      <c r="DZS98" s="78"/>
      <c r="DZT98" s="78"/>
      <c r="DZU98" s="78"/>
      <c r="DZV98" s="78"/>
      <c r="DZW98" s="78"/>
      <c r="DZX98" s="78"/>
      <c r="DZY98" s="78"/>
      <c r="DZZ98" s="78"/>
      <c r="EAA98" s="78"/>
      <c r="EAB98" s="78"/>
      <c r="EAC98" s="78"/>
      <c r="EAD98" s="78"/>
      <c r="EAE98" s="78"/>
      <c r="EAF98" s="78"/>
      <c r="EAG98" s="78"/>
      <c r="EAH98" s="78"/>
      <c r="EAI98" s="78"/>
      <c r="EAJ98" s="78"/>
      <c r="EAK98" s="78"/>
      <c r="EAL98" s="78"/>
      <c r="EAM98" s="78"/>
      <c r="EAN98" s="78"/>
      <c r="EAO98" s="78"/>
      <c r="EAP98" s="78"/>
      <c r="EAQ98" s="78"/>
      <c r="EAR98" s="78"/>
      <c r="EAS98" s="78"/>
      <c r="EAT98" s="78"/>
      <c r="EAU98" s="78"/>
      <c r="EAV98" s="78"/>
      <c r="EAW98" s="78"/>
      <c r="EAX98" s="78"/>
      <c r="EAY98" s="78"/>
      <c r="EAZ98" s="78"/>
      <c r="EBA98" s="78"/>
      <c r="EBB98" s="78"/>
      <c r="EBC98" s="78"/>
      <c r="EBD98" s="78"/>
      <c r="EBE98" s="78"/>
      <c r="EBF98" s="78"/>
      <c r="EBG98" s="78"/>
      <c r="EBH98" s="78"/>
      <c r="EBI98" s="78"/>
      <c r="EBJ98" s="78"/>
      <c r="EBK98" s="78"/>
      <c r="EBL98" s="78"/>
      <c r="EBM98" s="78"/>
      <c r="EBN98" s="78"/>
      <c r="EBO98" s="78"/>
      <c r="EBP98" s="78"/>
      <c r="EBQ98" s="78"/>
      <c r="EBR98" s="78"/>
      <c r="EBS98" s="78"/>
      <c r="EBT98" s="78"/>
      <c r="EBU98" s="78"/>
      <c r="EBV98" s="78"/>
      <c r="EBW98" s="78"/>
      <c r="EBX98" s="78"/>
      <c r="EBY98" s="78"/>
      <c r="EBZ98" s="78"/>
      <c r="ECA98" s="78"/>
      <c r="ECB98" s="78"/>
      <c r="ECC98" s="78"/>
      <c r="ECD98" s="78"/>
      <c r="ECE98" s="78"/>
      <c r="ECF98" s="78"/>
      <c r="ECG98" s="78"/>
      <c r="ECH98" s="78"/>
      <c r="ECI98" s="78"/>
      <c r="ECJ98" s="78"/>
      <c r="ECK98" s="78"/>
      <c r="ECL98" s="78"/>
      <c r="ECM98" s="78"/>
      <c r="ECN98" s="78"/>
      <c r="ECO98" s="78"/>
      <c r="ECP98" s="78"/>
      <c r="ECQ98" s="78"/>
      <c r="ECR98" s="78"/>
      <c r="ECS98" s="78"/>
      <c r="ECT98" s="78"/>
      <c r="ECU98" s="78"/>
      <c r="ECV98" s="78"/>
      <c r="ECW98" s="78"/>
      <c r="ECX98" s="78"/>
      <c r="ECY98" s="78"/>
      <c r="ECZ98" s="78"/>
      <c r="EDA98" s="78"/>
      <c r="EDB98" s="78"/>
      <c r="EDC98" s="78"/>
      <c r="EDD98" s="78"/>
      <c r="EDE98" s="78"/>
      <c r="EDF98" s="78"/>
      <c r="EDG98" s="78"/>
      <c r="EDH98" s="78"/>
      <c r="EDI98" s="78"/>
      <c r="EDJ98" s="78"/>
      <c r="EDK98" s="78"/>
      <c r="EDL98" s="78"/>
      <c r="EDM98" s="78"/>
      <c r="EDN98" s="78"/>
      <c r="EDO98" s="78"/>
      <c r="EDP98" s="78"/>
      <c r="EDQ98" s="78"/>
      <c r="EDR98" s="78"/>
      <c r="EDS98" s="78"/>
      <c r="EDT98" s="78"/>
      <c r="EDU98" s="78"/>
      <c r="EDV98" s="78"/>
      <c r="EDW98" s="78"/>
      <c r="EDX98" s="78"/>
      <c r="EDY98" s="78"/>
      <c r="EDZ98" s="78"/>
      <c r="EEA98" s="78"/>
      <c r="EEB98" s="78"/>
      <c r="EEC98" s="78"/>
      <c r="EED98" s="78"/>
      <c r="EEE98" s="78"/>
      <c r="EEF98" s="78"/>
      <c r="EEG98" s="78"/>
      <c r="EEH98" s="78"/>
      <c r="EEI98" s="78"/>
      <c r="EEJ98" s="78"/>
      <c r="EEK98" s="78"/>
      <c r="EEL98" s="78"/>
      <c r="EEM98" s="78"/>
      <c r="EEN98" s="78"/>
      <c r="EEO98" s="78"/>
      <c r="EEP98" s="78"/>
      <c r="EEQ98" s="78"/>
      <c r="EER98" s="78"/>
      <c r="EES98" s="78"/>
      <c r="EET98" s="78"/>
      <c r="EEU98" s="78"/>
      <c r="EEV98" s="78"/>
      <c r="EEW98" s="78"/>
      <c r="EEX98" s="78"/>
      <c r="EEY98" s="78"/>
      <c r="EEZ98" s="78"/>
      <c r="EFA98" s="78"/>
      <c r="EFB98" s="78"/>
      <c r="EFC98" s="78"/>
      <c r="EFD98" s="78"/>
      <c r="EFE98" s="78"/>
      <c r="EFF98" s="78"/>
      <c r="EFG98" s="78"/>
      <c r="EFH98" s="78"/>
      <c r="EFI98" s="78"/>
      <c r="EFJ98" s="78"/>
      <c r="EFK98" s="78"/>
      <c r="EFL98" s="78"/>
      <c r="EFM98" s="78"/>
      <c r="EFN98" s="78"/>
      <c r="EFO98" s="78"/>
      <c r="EFP98" s="78"/>
      <c r="EFQ98" s="78"/>
      <c r="EFR98" s="78"/>
      <c r="EFS98" s="78"/>
      <c r="EFT98" s="78"/>
      <c r="EFU98" s="78"/>
      <c r="EFV98" s="78"/>
      <c r="EFW98" s="78"/>
      <c r="EFX98" s="78"/>
      <c r="EFY98" s="78"/>
      <c r="EFZ98" s="78"/>
      <c r="EGA98" s="78"/>
      <c r="EGB98" s="78"/>
      <c r="EGC98" s="78"/>
      <c r="EGD98" s="78"/>
      <c r="EGE98" s="78"/>
      <c r="EGF98" s="78"/>
      <c r="EGG98" s="78"/>
      <c r="EGH98" s="78"/>
      <c r="EGI98" s="78"/>
      <c r="EGJ98" s="78"/>
      <c r="EGK98" s="78"/>
      <c r="EGL98" s="78"/>
      <c r="EGM98" s="78"/>
      <c r="EGN98" s="78"/>
      <c r="EGO98" s="78"/>
      <c r="EGP98" s="78"/>
      <c r="EGQ98" s="78"/>
      <c r="EGR98" s="78"/>
      <c r="EGS98" s="78"/>
      <c r="EGT98" s="78"/>
      <c r="EGU98" s="78"/>
      <c r="EGV98" s="78"/>
      <c r="EGW98" s="78"/>
      <c r="EGX98" s="78"/>
      <c r="EGY98" s="78"/>
      <c r="EGZ98" s="78"/>
      <c r="EHA98" s="78"/>
      <c r="EHB98" s="78"/>
      <c r="EHC98" s="78"/>
      <c r="EHD98" s="78"/>
      <c r="EHE98" s="78"/>
      <c r="EHF98" s="78"/>
      <c r="EHG98" s="78"/>
      <c r="EHH98" s="78"/>
      <c r="EHI98" s="78"/>
      <c r="EHJ98" s="78"/>
      <c r="EHK98" s="78"/>
      <c r="EHL98" s="78"/>
      <c r="EHM98" s="78"/>
      <c r="EHN98" s="78"/>
      <c r="EHO98" s="78"/>
      <c r="EHP98" s="78"/>
      <c r="EHQ98" s="78"/>
      <c r="EHR98" s="78"/>
      <c r="EHS98" s="78"/>
      <c r="EHT98" s="78"/>
      <c r="EHU98" s="78"/>
      <c r="EHV98" s="78"/>
      <c r="EHW98" s="78"/>
      <c r="EHX98" s="78"/>
      <c r="EHY98" s="78"/>
      <c r="EHZ98" s="78"/>
      <c r="EIA98" s="78"/>
      <c r="EIB98" s="78"/>
      <c r="EIC98" s="78"/>
      <c r="EID98" s="78"/>
      <c r="EIE98" s="78"/>
      <c r="EIF98" s="78"/>
      <c r="EIG98" s="78"/>
      <c r="EIH98" s="78"/>
      <c r="EII98" s="78"/>
      <c r="EIJ98" s="78"/>
      <c r="EIK98" s="78"/>
      <c r="EIL98" s="78"/>
      <c r="EIM98" s="78"/>
      <c r="EIN98" s="78"/>
      <c r="EIO98" s="78"/>
      <c r="EIP98" s="78"/>
      <c r="EIQ98" s="78"/>
      <c r="EIR98" s="78"/>
      <c r="EIS98" s="78"/>
      <c r="EIT98" s="78"/>
      <c r="EIU98" s="78"/>
      <c r="EIV98" s="78"/>
      <c r="EIW98" s="78"/>
      <c r="EIX98" s="78"/>
      <c r="EIY98" s="78"/>
      <c r="EIZ98" s="78"/>
      <c r="EJA98" s="78"/>
      <c r="EJB98" s="78"/>
      <c r="EJC98" s="78"/>
      <c r="EJD98" s="78"/>
      <c r="EJE98" s="78"/>
      <c r="EJF98" s="78"/>
      <c r="EJG98" s="78"/>
      <c r="EJH98" s="78"/>
      <c r="EJI98" s="78"/>
      <c r="EJJ98" s="78"/>
      <c r="EJK98" s="78"/>
      <c r="EJL98" s="78"/>
      <c r="EJM98" s="78"/>
      <c r="EJN98" s="78"/>
      <c r="EJO98" s="78"/>
      <c r="EJP98" s="78"/>
      <c r="EJQ98" s="78"/>
      <c r="EJR98" s="78"/>
      <c r="EJS98" s="78"/>
      <c r="EJT98" s="78"/>
      <c r="EJU98" s="78"/>
      <c r="EJV98" s="78"/>
      <c r="EJW98" s="78"/>
      <c r="EJX98" s="78"/>
      <c r="EJY98" s="78"/>
      <c r="EJZ98" s="78"/>
      <c r="EKA98" s="78"/>
      <c r="EKB98" s="78"/>
      <c r="EKC98" s="78"/>
      <c r="EKD98" s="78"/>
      <c r="EKE98" s="78"/>
      <c r="EKF98" s="78"/>
      <c r="EKG98" s="78"/>
      <c r="EKH98" s="78"/>
      <c r="EKI98" s="78"/>
      <c r="EKJ98" s="78"/>
      <c r="EKK98" s="78"/>
      <c r="EKL98" s="78"/>
      <c r="EKM98" s="78"/>
      <c r="EKN98" s="78"/>
      <c r="EKO98" s="78"/>
      <c r="EKP98" s="78"/>
      <c r="EKQ98" s="78"/>
      <c r="EKR98" s="78"/>
      <c r="EKS98" s="78"/>
      <c r="EKT98" s="78"/>
      <c r="EKU98" s="78"/>
      <c r="EKV98" s="78"/>
      <c r="EKW98" s="78"/>
      <c r="EKX98" s="78"/>
      <c r="EKY98" s="78"/>
      <c r="EKZ98" s="78"/>
      <c r="ELA98" s="78"/>
      <c r="ELB98" s="78"/>
      <c r="ELC98" s="78"/>
      <c r="ELD98" s="78"/>
      <c r="ELE98" s="78"/>
      <c r="ELF98" s="78"/>
      <c r="ELG98" s="78"/>
      <c r="ELH98" s="78"/>
      <c r="ELI98" s="78"/>
      <c r="ELJ98" s="78"/>
      <c r="ELK98" s="78"/>
      <c r="ELL98" s="78"/>
      <c r="ELM98" s="78"/>
      <c r="ELN98" s="78"/>
      <c r="ELO98" s="78"/>
      <c r="ELP98" s="78"/>
      <c r="ELQ98" s="78"/>
      <c r="ELR98" s="78"/>
      <c r="ELS98" s="78"/>
      <c r="ELT98" s="78"/>
      <c r="ELU98" s="78"/>
      <c r="ELV98" s="78"/>
      <c r="ELW98" s="78"/>
      <c r="ELX98" s="78"/>
      <c r="ELY98" s="78"/>
      <c r="ELZ98" s="78"/>
      <c r="EMA98" s="78"/>
      <c r="EMB98" s="78"/>
      <c r="EMC98" s="78"/>
      <c r="EMD98" s="78"/>
      <c r="EME98" s="78"/>
      <c r="EMF98" s="78"/>
      <c r="EMG98" s="78"/>
      <c r="EMH98" s="78"/>
      <c r="EMI98" s="78"/>
      <c r="EMJ98" s="78"/>
      <c r="EMK98" s="78"/>
      <c r="EML98" s="78"/>
      <c r="EMM98" s="78"/>
      <c r="EMN98" s="78"/>
      <c r="EMO98" s="78"/>
      <c r="EMP98" s="78"/>
      <c r="EMQ98" s="78"/>
      <c r="EMR98" s="78"/>
      <c r="EMS98" s="78"/>
      <c r="EMT98" s="78"/>
      <c r="EMU98" s="78"/>
      <c r="EMV98" s="78"/>
      <c r="EMW98" s="78"/>
      <c r="EMX98" s="78"/>
      <c r="EMY98" s="78"/>
      <c r="EMZ98" s="78"/>
      <c r="ENA98" s="78"/>
      <c r="ENB98" s="78"/>
      <c r="ENC98" s="78"/>
      <c r="END98" s="78"/>
      <c r="ENE98" s="78"/>
      <c r="ENF98" s="78"/>
      <c r="ENG98" s="78"/>
      <c r="ENH98" s="78"/>
      <c r="ENI98" s="78"/>
      <c r="ENJ98" s="78"/>
      <c r="ENK98" s="78"/>
      <c r="ENL98" s="78"/>
      <c r="ENM98" s="78"/>
      <c r="ENN98" s="78"/>
      <c r="ENO98" s="78"/>
      <c r="ENP98" s="78"/>
      <c r="ENQ98" s="78"/>
      <c r="ENR98" s="78"/>
      <c r="ENS98" s="78"/>
      <c r="ENT98" s="78"/>
      <c r="ENU98" s="78"/>
      <c r="ENV98" s="78"/>
      <c r="ENW98" s="78"/>
      <c r="ENX98" s="78"/>
      <c r="ENY98" s="78"/>
      <c r="ENZ98" s="78"/>
      <c r="EOA98" s="78"/>
      <c r="EOB98" s="78"/>
      <c r="EOC98" s="78"/>
      <c r="EOD98" s="78"/>
      <c r="EOE98" s="78"/>
      <c r="EOF98" s="78"/>
      <c r="EOG98" s="78"/>
      <c r="EOH98" s="78"/>
      <c r="EOI98" s="78"/>
      <c r="EOJ98" s="78"/>
      <c r="EOK98" s="78"/>
      <c r="EOL98" s="78"/>
      <c r="EOM98" s="78"/>
      <c r="EON98" s="78"/>
      <c r="EOO98" s="78"/>
      <c r="EOP98" s="78"/>
      <c r="EOQ98" s="78"/>
      <c r="EOR98" s="78"/>
      <c r="EOS98" s="78"/>
      <c r="EOT98" s="78"/>
      <c r="EOU98" s="78"/>
      <c r="EOV98" s="78"/>
      <c r="EOW98" s="78"/>
      <c r="EOX98" s="78"/>
      <c r="EOY98" s="78"/>
      <c r="EOZ98" s="78"/>
      <c r="EPA98" s="78"/>
      <c r="EPB98" s="78"/>
      <c r="EPC98" s="78"/>
      <c r="EPD98" s="78"/>
      <c r="EPE98" s="78"/>
      <c r="EPF98" s="78"/>
      <c r="EPG98" s="78"/>
      <c r="EPH98" s="78"/>
      <c r="EPI98" s="78"/>
      <c r="EPJ98" s="78"/>
      <c r="EPK98" s="78"/>
      <c r="EPL98" s="78"/>
      <c r="EPM98" s="78"/>
      <c r="EPN98" s="78"/>
      <c r="EPO98" s="78"/>
      <c r="EPP98" s="78"/>
      <c r="EPQ98" s="78"/>
      <c r="EPR98" s="78"/>
      <c r="EPS98" s="78"/>
      <c r="EPT98" s="78"/>
      <c r="EPU98" s="78"/>
      <c r="EPV98" s="78"/>
      <c r="EPW98" s="78"/>
      <c r="EPX98" s="78"/>
      <c r="EPY98" s="78"/>
      <c r="EPZ98" s="78"/>
      <c r="EQA98" s="78"/>
      <c r="EQB98" s="78"/>
      <c r="EQC98" s="78"/>
      <c r="EQD98" s="78"/>
      <c r="EQE98" s="78"/>
      <c r="EQF98" s="78"/>
      <c r="EQG98" s="78"/>
      <c r="EQH98" s="78"/>
      <c r="EQI98" s="78"/>
      <c r="EQJ98" s="78"/>
      <c r="EQK98" s="78"/>
      <c r="EQL98" s="78"/>
      <c r="EQM98" s="78"/>
      <c r="EQN98" s="78"/>
      <c r="EQO98" s="78"/>
      <c r="EQP98" s="78"/>
      <c r="EQQ98" s="78"/>
      <c r="EQR98" s="78"/>
      <c r="EQS98" s="78"/>
      <c r="EQT98" s="78"/>
      <c r="EQU98" s="78"/>
      <c r="EQV98" s="78"/>
      <c r="EQW98" s="78"/>
      <c r="EQX98" s="78"/>
      <c r="EQY98" s="78"/>
      <c r="EQZ98" s="78"/>
      <c r="ERA98" s="78"/>
      <c r="ERB98" s="78"/>
      <c r="ERC98" s="78"/>
      <c r="ERD98" s="78"/>
      <c r="ERE98" s="78"/>
      <c r="ERF98" s="78"/>
      <c r="ERG98" s="78"/>
      <c r="ERH98" s="78"/>
      <c r="ERI98" s="78"/>
      <c r="ERJ98" s="78"/>
      <c r="ERK98" s="78"/>
      <c r="ERL98" s="78"/>
      <c r="ERM98" s="78"/>
      <c r="ERN98" s="78"/>
      <c r="ERO98" s="78"/>
      <c r="ERP98" s="78"/>
      <c r="ERQ98" s="78"/>
      <c r="ERR98" s="78"/>
      <c r="ERS98" s="78"/>
      <c r="ERT98" s="78"/>
      <c r="ERU98" s="78"/>
      <c r="ERV98" s="78"/>
      <c r="ERW98" s="78"/>
      <c r="ERX98" s="78"/>
      <c r="ERY98" s="78"/>
      <c r="ERZ98" s="78"/>
      <c r="ESA98" s="78"/>
      <c r="ESB98" s="78"/>
      <c r="ESC98" s="78"/>
      <c r="ESD98" s="78"/>
      <c r="ESE98" s="78"/>
      <c r="ESF98" s="78"/>
      <c r="ESG98" s="78"/>
      <c r="ESH98" s="78"/>
      <c r="ESI98" s="78"/>
      <c r="ESJ98" s="78"/>
      <c r="ESK98" s="78"/>
      <c r="ESL98" s="78"/>
      <c r="ESM98" s="78"/>
      <c r="ESN98" s="78"/>
      <c r="ESO98" s="78"/>
      <c r="ESP98" s="78"/>
      <c r="ESQ98" s="78"/>
      <c r="ESR98" s="78"/>
      <c r="ESS98" s="78"/>
      <c r="EST98" s="78"/>
      <c r="ESU98" s="78"/>
      <c r="ESV98" s="78"/>
      <c r="ESW98" s="78"/>
      <c r="ESX98" s="78"/>
      <c r="ESY98" s="78"/>
      <c r="ESZ98" s="78"/>
      <c r="ETA98" s="78"/>
      <c r="ETB98" s="78"/>
      <c r="ETC98" s="78"/>
      <c r="ETD98" s="78"/>
      <c r="ETE98" s="78"/>
      <c r="ETF98" s="78"/>
      <c r="ETG98" s="78"/>
      <c r="ETH98" s="78"/>
      <c r="ETI98" s="78"/>
      <c r="ETJ98" s="78"/>
      <c r="ETK98" s="78"/>
      <c r="ETL98" s="78"/>
      <c r="ETM98" s="78"/>
      <c r="ETN98" s="78"/>
      <c r="ETO98" s="78"/>
      <c r="ETP98" s="78"/>
      <c r="ETQ98" s="78"/>
      <c r="ETR98" s="78"/>
      <c r="ETS98" s="78"/>
      <c r="ETT98" s="78"/>
      <c r="ETU98" s="78"/>
      <c r="ETV98" s="78"/>
      <c r="ETW98" s="78"/>
      <c r="ETX98" s="78"/>
      <c r="ETY98" s="78"/>
      <c r="ETZ98" s="78"/>
      <c r="EUA98" s="78"/>
      <c r="EUB98" s="78"/>
      <c r="EUC98" s="78"/>
      <c r="EUD98" s="78"/>
      <c r="EUE98" s="78"/>
      <c r="EUF98" s="78"/>
      <c r="EUG98" s="78"/>
      <c r="EUH98" s="78"/>
      <c r="EUI98" s="78"/>
      <c r="EUJ98" s="78"/>
      <c r="EUK98" s="78"/>
      <c r="EUL98" s="78"/>
      <c r="EUM98" s="78"/>
      <c r="EUN98" s="78"/>
      <c r="EUO98" s="78"/>
      <c r="EUP98" s="78"/>
      <c r="EUQ98" s="78"/>
      <c r="EUR98" s="78"/>
      <c r="EUS98" s="78"/>
      <c r="EUT98" s="78"/>
      <c r="EUU98" s="78"/>
      <c r="EUV98" s="78"/>
      <c r="EUW98" s="78"/>
      <c r="EUX98" s="78"/>
      <c r="EUY98" s="78"/>
      <c r="EUZ98" s="78"/>
      <c r="EVA98" s="78"/>
      <c r="EVB98" s="78"/>
      <c r="EVC98" s="78"/>
      <c r="EVD98" s="78"/>
      <c r="EVE98" s="78"/>
      <c r="EVF98" s="78"/>
      <c r="EVG98" s="78"/>
      <c r="EVH98" s="78"/>
      <c r="EVI98" s="78"/>
      <c r="EVJ98" s="78"/>
      <c r="EVK98" s="78"/>
      <c r="EVL98" s="78"/>
      <c r="EVM98" s="78"/>
      <c r="EVN98" s="78"/>
      <c r="EVO98" s="78"/>
      <c r="EVP98" s="78"/>
      <c r="EVQ98" s="78"/>
      <c r="EVR98" s="78"/>
      <c r="EVS98" s="78"/>
      <c r="EVT98" s="78"/>
      <c r="EVU98" s="78"/>
      <c r="EVV98" s="78"/>
      <c r="EVW98" s="78"/>
      <c r="EVX98" s="78"/>
      <c r="EVY98" s="78"/>
      <c r="EVZ98" s="78"/>
      <c r="EWA98" s="78"/>
      <c r="EWB98" s="78"/>
      <c r="EWC98" s="78"/>
      <c r="EWD98" s="78"/>
      <c r="EWE98" s="78"/>
      <c r="EWF98" s="78"/>
      <c r="EWG98" s="78"/>
      <c r="EWH98" s="78"/>
      <c r="EWI98" s="78"/>
      <c r="EWJ98" s="78"/>
      <c r="EWK98" s="78"/>
      <c r="EWL98" s="78"/>
      <c r="EWM98" s="78"/>
      <c r="EWN98" s="78"/>
      <c r="EWO98" s="78"/>
      <c r="EWP98" s="78"/>
      <c r="EWQ98" s="78"/>
      <c r="EWR98" s="78"/>
      <c r="EWS98" s="78"/>
      <c r="EWT98" s="78"/>
      <c r="EWU98" s="78"/>
      <c r="EWV98" s="78"/>
      <c r="EWW98" s="78"/>
      <c r="EWX98" s="78"/>
      <c r="EWY98" s="78"/>
      <c r="EWZ98" s="78"/>
      <c r="EXA98" s="78"/>
      <c r="EXB98" s="78"/>
      <c r="EXC98" s="78"/>
      <c r="EXD98" s="78"/>
      <c r="EXE98" s="78"/>
      <c r="EXF98" s="78"/>
      <c r="EXG98" s="78"/>
      <c r="EXH98" s="78"/>
      <c r="EXI98" s="78"/>
      <c r="EXJ98" s="78"/>
      <c r="EXK98" s="78"/>
      <c r="EXL98" s="78"/>
      <c r="EXM98" s="78"/>
      <c r="EXN98" s="78"/>
      <c r="EXO98" s="78"/>
      <c r="EXP98" s="78"/>
      <c r="EXQ98" s="78"/>
      <c r="EXR98" s="78"/>
      <c r="EXS98" s="78"/>
      <c r="EXT98" s="78"/>
      <c r="EXU98" s="78"/>
      <c r="EXV98" s="78"/>
      <c r="EXW98" s="78"/>
      <c r="EXX98" s="78"/>
      <c r="EXY98" s="78"/>
      <c r="EXZ98" s="78"/>
      <c r="EYA98" s="78"/>
      <c r="EYB98" s="78"/>
      <c r="EYC98" s="78"/>
      <c r="EYD98" s="78"/>
      <c r="EYE98" s="78"/>
      <c r="EYF98" s="78"/>
      <c r="EYG98" s="78"/>
      <c r="EYH98" s="78"/>
      <c r="EYI98" s="78"/>
      <c r="EYJ98" s="78"/>
      <c r="EYK98" s="78"/>
      <c r="EYL98" s="78"/>
      <c r="EYM98" s="78"/>
      <c r="EYN98" s="78"/>
      <c r="EYO98" s="78"/>
      <c r="EYP98" s="78"/>
      <c r="EYQ98" s="78"/>
      <c r="EYR98" s="78"/>
      <c r="EYS98" s="78"/>
      <c r="EYT98" s="78"/>
      <c r="EYU98" s="78"/>
      <c r="EYV98" s="78"/>
      <c r="EYW98" s="78"/>
      <c r="EYX98" s="78"/>
      <c r="EYY98" s="78"/>
      <c r="EYZ98" s="78"/>
      <c r="EZA98" s="78"/>
      <c r="EZB98" s="78"/>
      <c r="EZC98" s="78"/>
      <c r="EZD98" s="78"/>
      <c r="EZE98" s="78"/>
      <c r="EZF98" s="78"/>
      <c r="EZG98" s="78"/>
      <c r="EZH98" s="78"/>
      <c r="EZI98" s="78"/>
      <c r="EZJ98" s="78"/>
      <c r="EZK98" s="78"/>
      <c r="EZL98" s="78"/>
      <c r="EZM98" s="78"/>
      <c r="EZN98" s="78"/>
      <c r="EZO98" s="78"/>
      <c r="EZP98" s="78"/>
      <c r="EZQ98" s="78"/>
      <c r="EZR98" s="78"/>
      <c r="EZS98" s="78"/>
      <c r="EZT98" s="78"/>
      <c r="EZU98" s="78"/>
      <c r="EZV98" s="78"/>
      <c r="EZW98" s="78"/>
      <c r="EZX98" s="78"/>
      <c r="EZY98" s="78"/>
      <c r="EZZ98" s="78"/>
      <c r="FAA98" s="78"/>
      <c r="FAB98" s="78"/>
      <c r="FAC98" s="78"/>
      <c r="FAD98" s="78"/>
      <c r="FAE98" s="78"/>
      <c r="FAF98" s="78"/>
      <c r="FAG98" s="78"/>
      <c r="FAH98" s="78"/>
      <c r="FAI98" s="78"/>
      <c r="FAJ98" s="78"/>
      <c r="FAK98" s="78"/>
      <c r="FAL98" s="78"/>
      <c r="FAM98" s="78"/>
      <c r="FAN98" s="78"/>
      <c r="FAO98" s="78"/>
      <c r="FAP98" s="78"/>
      <c r="FAQ98" s="78"/>
      <c r="FAR98" s="78"/>
      <c r="FAS98" s="78"/>
      <c r="FAT98" s="78"/>
      <c r="FAU98" s="78"/>
      <c r="FAV98" s="78"/>
      <c r="FAW98" s="78"/>
      <c r="FAX98" s="78"/>
      <c r="FAY98" s="78"/>
      <c r="FAZ98" s="78"/>
      <c r="FBA98" s="78"/>
      <c r="FBB98" s="78"/>
      <c r="FBC98" s="78"/>
      <c r="FBD98" s="78"/>
      <c r="FBE98" s="78"/>
      <c r="FBF98" s="78"/>
      <c r="FBG98" s="78"/>
      <c r="FBH98" s="78"/>
      <c r="FBI98" s="78"/>
      <c r="FBJ98" s="78"/>
      <c r="FBK98" s="78"/>
      <c r="FBL98" s="78"/>
      <c r="FBM98" s="78"/>
      <c r="FBN98" s="78"/>
      <c r="FBO98" s="78"/>
      <c r="FBP98" s="78"/>
      <c r="FBQ98" s="78"/>
      <c r="FBR98" s="78"/>
      <c r="FBS98" s="78"/>
      <c r="FBT98" s="78"/>
      <c r="FBU98" s="78"/>
      <c r="FBV98" s="78"/>
      <c r="FBW98" s="78"/>
      <c r="FBX98" s="78"/>
      <c r="FBY98" s="78"/>
      <c r="FBZ98" s="78"/>
      <c r="FCA98" s="78"/>
      <c r="FCB98" s="78"/>
      <c r="FCC98" s="78"/>
      <c r="FCD98" s="78"/>
      <c r="FCE98" s="78"/>
      <c r="FCF98" s="78"/>
      <c r="FCG98" s="78"/>
      <c r="FCH98" s="78"/>
      <c r="FCI98" s="78"/>
      <c r="FCJ98" s="78"/>
      <c r="FCK98" s="78"/>
      <c r="FCL98" s="78"/>
      <c r="FCM98" s="78"/>
      <c r="FCN98" s="78"/>
      <c r="FCO98" s="78"/>
      <c r="FCP98" s="78"/>
      <c r="FCQ98" s="78"/>
      <c r="FCR98" s="78"/>
      <c r="FCS98" s="78"/>
      <c r="FCT98" s="78"/>
      <c r="FCU98" s="78"/>
      <c r="FCV98" s="78"/>
      <c r="FCW98" s="78"/>
      <c r="FCX98" s="78"/>
      <c r="FCY98" s="78"/>
      <c r="FCZ98" s="78"/>
      <c r="FDA98" s="78"/>
      <c r="FDB98" s="78"/>
      <c r="FDC98" s="78"/>
      <c r="FDD98" s="78"/>
      <c r="FDE98" s="78"/>
      <c r="FDF98" s="78"/>
      <c r="FDG98" s="78"/>
      <c r="FDH98" s="78"/>
      <c r="FDI98" s="78"/>
      <c r="FDJ98" s="78"/>
      <c r="FDK98" s="78"/>
      <c r="FDL98" s="78"/>
      <c r="FDM98" s="78"/>
      <c r="FDN98" s="78"/>
      <c r="FDO98" s="78"/>
      <c r="FDP98" s="78"/>
      <c r="FDQ98" s="78"/>
      <c r="FDR98" s="78"/>
      <c r="FDS98" s="78"/>
      <c r="FDT98" s="78"/>
      <c r="FDU98" s="78"/>
      <c r="FDV98" s="78"/>
      <c r="FDW98" s="78"/>
      <c r="FDX98" s="78"/>
      <c r="FDY98" s="78"/>
      <c r="FDZ98" s="78"/>
      <c r="FEA98" s="78"/>
      <c r="FEB98" s="78"/>
      <c r="FEC98" s="78"/>
      <c r="FED98" s="78"/>
      <c r="FEE98" s="78"/>
      <c r="FEF98" s="78"/>
      <c r="FEG98" s="78"/>
      <c r="FEH98" s="78"/>
      <c r="FEI98" s="78"/>
      <c r="FEJ98" s="78"/>
      <c r="FEK98" s="78"/>
      <c r="FEL98" s="78"/>
      <c r="FEM98" s="78"/>
      <c r="FEN98" s="78"/>
      <c r="FEO98" s="78"/>
      <c r="FEP98" s="78"/>
      <c r="FEQ98" s="78"/>
      <c r="FER98" s="78"/>
      <c r="FES98" s="78"/>
      <c r="FET98" s="78"/>
      <c r="FEU98" s="78"/>
      <c r="FEV98" s="78"/>
      <c r="FEW98" s="78"/>
      <c r="FEX98" s="78"/>
      <c r="FEY98" s="78"/>
      <c r="FEZ98" s="78"/>
      <c r="FFA98" s="78"/>
      <c r="FFB98" s="78"/>
      <c r="FFC98" s="78"/>
      <c r="FFD98" s="78"/>
      <c r="FFE98" s="78"/>
      <c r="FFF98" s="78"/>
      <c r="FFG98" s="78"/>
      <c r="FFH98" s="78"/>
      <c r="FFI98" s="78"/>
      <c r="FFJ98" s="78"/>
      <c r="FFK98" s="78"/>
      <c r="FFL98" s="78"/>
      <c r="FFM98" s="78"/>
      <c r="FFN98" s="78"/>
      <c r="FFO98" s="78"/>
      <c r="FFP98" s="78"/>
      <c r="FFQ98" s="78"/>
      <c r="FFR98" s="78"/>
      <c r="FFS98" s="78"/>
      <c r="FFT98" s="78"/>
      <c r="FFU98" s="78"/>
      <c r="FFV98" s="78"/>
      <c r="FFW98" s="78"/>
      <c r="FFX98" s="78"/>
      <c r="FFY98" s="78"/>
      <c r="FFZ98" s="78"/>
      <c r="FGA98" s="78"/>
      <c r="FGB98" s="78"/>
      <c r="FGC98" s="78"/>
      <c r="FGD98" s="78"/>
      <c r="FGE98" s="78"/>
      <c r="FGF98" s="78"/>
      <c r="FGG98" s="78"/>
      <c r="FGH98" s="78"/>
      <c r="FGI98" s="78"/>
      <c r="FGJ98" s="78"/>
      <c r="FGK98" s="78"/>
      <c r="FGL98" s="78"/>
      <c r="FGM98" s="78"/>
      <c r="FGN98" s="78"/>
      <c r="FGO98" s="78"/>
      <c r="FGP98" s="78"/>
      <c r="FGQ98" s="78"/>
      <c r="FGR98" s="78"/>
      <c r="FGS98" s="78"/>
      <c r="FGT98" s="78"/>
      <c r="FGU98" s="78"/>
      <c r="FGV98" s="78"/>
      <c r="FGW98" s="78"/>
      <c r="FGX98" s="78"/>
      <c r="FGY98" s="78"/>
      <c r="FGZ98" s="78"/>
      <c r="FHA98" s="78"/>
      <c r="FHB98" s="78"/>
      <c r="FHC98" s="78"/>
      <c r="FHD98" s="78"/>
      <c r="FHE98" s="78"/>
      <c r="FHF98" s="78"/>
      <c r="FHG98" s="78"/>
      <c r="FHH98" s="78"/>
      <c r="FHI98" s="78"/>
      <c r="FHJ98" s="78"/>
      <c r="FHK98" s="78"/>
      <c r="FHL98" s="78"/>
      <c r="FHM98" s="78"/>
      <c r="FHN98" s="78"/>
      <c r="FHO98" s="78"/>
      <c r="FHP98" s="78"/>
      <c r="FHQ98" s="78"/>
      <c r="FHR98" s="78"/>
      <c r="FHS98" s="78"/>
      <c r="FHT98" s="78"/>
      <c r="FHU98" s="78"/>
      <c r="FHV98" s="78"/>
      <c r="FHW98" s="78"/>
      <c r="FHX98" s="78"/>
      <c r="FHY98" s="78"/>
      <c r="FHZ98" s="78"/>
      <c r="FIA98" s="78"/>
      <c r="FIB98" s="78"/>
      <c r="FIC98" s="78"/>
      <c r="FID98" s="78"/>
      <c r="FIE98" s="78"/>
      <c r="FIF98" s="78"/>
      <c r="FIG98" s="78"/>
      <c r="FIH98" s="78"/>
      <c r="FII98" s="78"/>
      <c r="FIJ98" s="78"/>
      <c r="FIK98" s="78"/>
      <c r="FIL98" s="78"/>
      <c r="FIM98" s="78"/>
      <c r="FIN98" s="78"/>
      <c r="FIO98" s="78"/>
      <c r="FIP98" s="78"/>
      <c r="FIQ98" s="78"/>
      <c r="FIR98" s="78"/>
      <c r="FIS98" s="78"/>
      <c r="FIT98" s="78"/>
      <c r="FIU98" s="78"/>
      <c r="FIV98" s="78"/>
      <c r="FIW98" s="78"/>
      <c r="FIX98" s="78"/>
      <c r="FIY98" s="78"/>
      <c r="FIZ98" s="78"/>
      <c r="FJA98" s="78"/>
      <c r="FJB98" s="78"/>
      <c r="FJC98" s="78"/>
      <c r="FJD98" s="78"/>
      <c r="FJE98" s="78"/>
      <c r="FJF98" s="78"/>
      <c r="FJG98" s="78"/>
      <c r="FJH98" s="78"/>
      <c r="FJI98" s="78"/>
      <c r="FJJ98" s="78"/>
      <c r="FJK98" s="78"/>
      <c r="FJL98" s="78"/>
      <c r="FJM98" s="78"/>
      <c r="FJN98" s="78"/>
      <c r="FJO98" s="78"/>
      <c r="FJP98" s="78"/>
      <c r="FJQ98" s="78"/>
      <c r="FJR98" s="78"/>
      <c r="FJS98" s="78"/>
      <c r="FJT98" s="78"/>
      <c r="FJU98" s="78"/>
      <c r="FJV98" s="78"/>
      <c r="FJW98" s="78"/>
      <c r="FJX98" s="78"/>
      <c r="FJY98" s="78"/>
      <c r="FJZ98" s="78"/>
      <c r="FKA98" s="78"/>
      <c r="FKB98" s="78"/>
      <c r="FKC98" s="78"/>
      <c r="FKD98" s="78"/>
      <c r="FKE98" s="78"/>
      <c r="FKF98" s="78"/>
      <c r="FKG98" s="78"/>
      <c r="FKH98" s="78"/>
      <c r="FKI98" s="78"/>
      <c r="FKJ98" s="78"/>
      <c r="FKK98" s="78"/>
      <c r="FKL98" s="78"/>
      <c r="FKM98" s="78"/>
      <c r="FKN98" s="78"/>
      <c r="FKO98" s="78"/>
      <c r="FKP98" s="78"/>
      <c r="FKQ98" s="78"/>
      <c r="FKR98" s="78"/>
      <c r="FKS98" s="78"/>
      <c r="FKT98" s="78"/>
      <c r="FKU98" s="78"/>
      <c r="FKV98" s="78"/>
      <c r="FKW98" s="78"/>
      <c r="FKX98" s="78"/>
      <c r="FKY98" s="78"/>
      <c r="FKZ98" s="78"/>
      <c r="FLA98" s="78"/>
      <c r="FLB98" s="78"/>
      <c r="FLC98" s="78"/>
      <c r="FLD98" s="78"/>
      <c r="FLE98" s="78"/>
      <c r="FLF98" s="78"/>
      <c r="FLG98" s="78"/>
      <c r="FLH98" s="78"/>
      <c r="FLI98" s="78"/>
      <c r="FLJ98" s="78"/>
      <c r="FLK98" s="78"/>
      <c r="FLL98" s="78"/>
      <c r="FLM98" s="78"/>
      <c r="FLN98" s="78"/>
      <c r="FLO98" s="78"/>
      <c r="FLP98" s="78"/>
      <c r="FLQ98" s="78"/>
      <c r="FLR98" s="78"/>
      <c r="FLS98" s="78"/>
      <c r="FLT98" s="78"/>
      <c r="FLU98" s="78"/>
      <c r="FLV98" s="78"/>
      <c r="FLW98" s="78"/>
      <c r="FLX98" s="78"/>
      <c r="FLY98" s="78"/>
      <c r="FLZ98" s="78"/>
      <c r="FMA98" s="78"/>
      <c r="FMB98" s="78"/>
      <c r="FMC98" s="78"/>
      <c r="FMD98" s="78"/>
      <c r="FME98" s="78"/>
      <c r="FMF98" s="78"/>
      <c r="FMG98" s="78"/>
      <c r="FMH98" s="78"/>
      <c r="FMI98" s="78"/>
      <c r="FMJ98" s="78"/>
      <c r="FMK98" s="78"/>
      <c r="FML98" s="78"/>
      <c r="FMM98" s="78"/>
      <c r="FMN98" s="78"/>
      <c r="FMO98" s="78"/>
      <c r="FMP98" s="78"/>
      <c r="FMQ98" s="78"/>
      <c r="FMR98" s="78"/>
      <c r="FMS98" s="78"/>
      <c r="FMT98" s="78"/>
      <c r="FMU98" s="78"/>
      <c r="FMV98" s="78"/>
      <c r="FMW98" s="78"/>
      <c r="FMX98" s="78"/>
      <c r="FMY98" s="78"/>
      <c r="FMZ98" s="78"/>
      <c r="FNA98" s="78"/>
      <c r="FNB98" s="78"/>
      <c r="FNC98" s="78"/>
      <c r="FND98" s="78"/>
      <c r="FNE98" s="78"/>
      <c r="FNF98" s="78"/>
      <c r="FNG98" s="78"/>
      <c r="FNH98" s="78"/>
      <c r="FNI98" s="78"/>
      <c r="FNJ98" s="78"/>
      <c r="FNK98" s="78"/>
      <c r="FNL98" s="78"/>
      <c r="FNM98" s="78"/>
      <c r="FNN98" s="78"/>
      <c r="FNO98" s="78"/>
      <c r="FNP98" s="78"/>
      <c r="FNQ98" s="78"/>
      <c r="FNR98" s="78"/>
      <c r="FNS98" s="78"/>
      <c r="FNT98" s="78"/>
      <c r="FNU98" s="78"/>
      <c r="FNV98" s="78"/>
      <c r="FNW98" s="78"/>
      <c r="FNX98" s="78"/>
      <c r="FNY98" s="78"/>
      <c r="FNZ98" s="78"/>
      <c r="FOA98" s="78"/>
      <c r="FOB98" s="78"/>
      <c r="FOC98" s="78"/>
      <c r="FOD98" s="78"/>
      <c r="FOE98" s="78"/>
      <c r="FOF98" s="78"/>
      <c r="FOG98" s="78"/>
      <c r="FOH98" s="78"/>
      <c r="FOI98" s="78"/>
      <c r="FOJ98" s="78"/>
      <c r="FOK98" s="78"/>
      <c r="FOL98" s="78"/>
      <c r="FOM98" s="78"/>
      <c r="FON98" s="78"/>
      <c r="FOO98" s="78"/>
      <c r="FOP98" s="78"/>
      <c r="FOQ98" s="78"/>
      <c r="FOR98" s="78"/>
      <c r="FOS98" s="78"/>
      <c r="FOT98" s="78"/>
      <c r="FOU98" s="78"/>
      <c r="FOV98" s="78"/>
      <c r="FOW98" s="78"/>
      <c r="FOX98" s="78"/>
      <c r="FOY98" s="78"/>
      <c r="FOZ98" s="78"/>
      <c r="FPA98" s="78"/>
      <c r="FPB98" s="78"/>
      <c r="FPC98" s="78"/>
      <c r="FPD98" s="78"/>
      <c r="FPE98" s="78"/>
      <c r="FPF98" s="78"/>
      <c r="FPG98" s="78"/>
      <c r="FPH98" s="78"/>
      <c r="FPI98" s="78"/>
      <c r="FPJ98" s="78"/>
      <c r="FPK98" s="78"/>
      <c r="FPL98" s="78"/>
      <c r="FPM98" s="78"/>
      <c r="FPN98" s="78"/>
      <c r="FPO98" s="78"/>
      <c r="FPP98" s="78"/>
      <c r="FPQ98" s="78"/>
      <c r="FPR98" s="78"/>
      <c r="FPS98" s="78"/>
      <c r="FPT98" s="78"/>
      <c r="FPU98" s="78"/>
      <c r="FPV98" s="78"/>
      <c r="FPW98" s="78"/>
      <c r="FPX98" s="78"/>
      <c r="FPY98" s="78"/>
      <c r="FPZ98" s="78"/>
      <c r="FQA98" s="78"/>
      <c r="FQB98" s="78"/>
      <c r="FQC98" s="78"/>
      <c r="FQD98" s="78"/>
      <c r="FQE98" s="78"/>
      <c r="FQF98" s="78"/>
      <c r="FQG98" s="78"/>
      <c r="FQH98" s="78"/>
      <c r="FQI98" s="78"/>
      <c r="FQJ98" s="78"/>
      <c r="FQK98" s="78"/>
      <c r="FQL98" s="78"/>
      <c r="FQM98" s="78"/>
      <c r="FQN98" s="78"/>
      <c r="FQO98" s="78"/>
      <c r="FQP98" s="78"/>
      <c r="FQQ98" s="78"/>
      <c r="FQR98" s="78"/>
      <c r="FQS98" s="78"/>
      <c r="FQT98" s="78"/>
      <c r="FQU98" s="78"/>
      <c r="FQV98" s="78"/>
      <c r="FQW98" s="78"/>
      <c r="FQX98" s="78"/>
      <c r="FQY98" s="78"/>
      <c r="FQZ98" s="78"/>
      <c r="FRA98" s="78"/>
      <c r="FRB98" s="78"/>
      <c r="FRC98" s="78"/>
      <c r="FRD98" s="78"/>
      <c r="FRE98" s="78"/>
      <c r="FRF98" s="78"/>
      <c r="FRG98" s="78"/>
      <c r="FRH98" s="78"/>
      <c r="FRI98" s="78"/>
      <c r="FRJ98" s="78"/>
      <c r="FRK98" s="78"/>
      <c r="FRL98" s="78"/>
      <c r="FRM98" s="78"/>
      <c r="FRN98" s="78"/>
      <c r="FRO98" s="78"/>
      <c r="FRP98" s="78"/>
      <c r="FRQ98" s="78"/>
      <c r="FRR98" s="78"/>
      <c r="FRS98" s="78"/>
      <c r="FRT98" s="78"/>
      <c r="FRU98" s="78"/>
      <c r="FRV98" s="78"/>
      <c r="FRW98" s="78"/>
      <c r="FRX98" s="78"/>
      <c r="FRY98" s="78"/>
      <c r="FRZ98" s="78"/>
      <c r="FSA98" s="78"/>
      <c r="FSB98" s="78"/>
      <c r="FSC98" s="78"/>
      <c r="FSD98" s="78"/>
      <c r="FSE98" s="78"/>
      <c r="FSF98" s="78"/>
      <c r="FSG98" s="78"/>
      <c r="FSH98" s="78"/>
      <c r="FSI98" s="78"/>
      <c r="FSJ98" s="78"/>
      <c r="FSK98" s="78"/>
      <c r="FSL98" s="78"/>
      <c r="FSM98" s="78"/>
      <c r="FSN98" s="78"/>
      <c r="FSO98" s="78"/>
      <c r="FSP98" s="78"/>
      <c r="FSQ98" s="78"/>
      <c r="FSR98" s="78"/>
      <c r="FSS98" s="78"/>
      <c r="FST98" s="78"/>
      <c r="FSU98" s="78"/>
      <c r="FSV98" s="78"/>
      <c r="FSW98" s="78"/>
      <c r="FSX98" s="78"/>
      <c r="FSY98" s="78"/>
      <c r="FSZ98" s="78"/>
      <c r="FTA98" s="78"/>
      <c r="FTB98" s="78"/>
      <c r="FTC98" s="78"/>
      <c r="FTD98" s="78"/>
      <c r="FTE98" s="78"/>
      <c r="FTF98" s="78"/>
      <c r="FTG98" s="78"/>
      <c r="FTH98" s="78"/>
      <c r="FTI98" s="78"/>
      <c r="FTJ98" s="78"/>
      <c r="FTK98" s="78"/>
      <c r="FTL98" s="78"/>
      <c r="FTM98" s="78"/>
      <c r="FTN98" s="78"/>
      <c r="FTO98" s="78"/>
      <c r="FTP98" s="78"/>
      <c r="FTQ98" s="78"/>
      <c r="FTR98" s="78"/>
      <c r="FTS98" s="78"/>
      <c r="FTT98" s="78"/>
      <c r="FTU98" s="78"/>
      <c r="FTV98" s="78"/>
      <c r="FTW98" s="78"/>
      <c r="FTX98" s="78"/>
      <c r="FTY98" s="78"/>
      <c r="FTZ98" s="78"/>
      <c r="FUA98" s="78"/>
      <c r="FUB98" s="78"/>
      <c r="FUC98" s="78"/>
      <c r="FUD98" s="78"/>
      <c r="FUE98" s="78"/>
      <c r="FUF98" s="78"/>
      <c r="FUG98" s="78"/>
      <c r="FUH98" s="78"/>
      <c r="FUI98" s="78"/>
      <c r="FUJ98" s="78"/>
      <c r="FUK98" s="78"/>
      <c r="FUL98" s="78"/>
      <c r="FUM98" s="78"/>
      <c r="FUN98" s="78"/>
      <c r="FUO98" s="78"/>
      <c r="FUP98" s="78"/>
      <c r="FUQ98" s="78"/>
      <c r="FUR98" s="78"/>
      <c r="FUS98" s="78"/>
      <c r="FUT98" s="78"/>
      <c r="FUU98" s="78"/>
      <c r="FUV98" s="78"/>
      <c r="FUW98" s="78"/>
      <c r="FUX98" s="78"/>
      <c r="FUY98" s="78"/>
      <c r="FUZ98" s="78"/>
      <c r="FVA98" s="78"/>
      <c r="FVB98" s="78"/>
      <c r="FVC98" s="78"/>
      <c r="FVD98" s="78"/>
      <c r="FVE98" s="78"/>
      <c r="FVF98" s="78"/>
      <c r="FVG98" s="78"/>
      <c r="FVH98" s="78"/>
      <c r="FVI98" s="78"/>
      <c r="FVJ98" s="78"/>
      <c r="FVK98" s="78"/>
      <c r="FVL98" s="78"/>
      <c r="FVM98" s="78"/>
      <c r="FVN98" s="78"/>
      <c r="FVO98" s="78"/>
      <c r="FVP98" s="78"/>
      <c r="FVQ98" s="78"/>
      <c r="FVR98" s="78"/>
      <c r="FVS98" s="78"/>
      <c r="FVT98" s="78"/>
      <c r="FVU98" s="78"/>
      <c r="FVV98" s="78"/>
      <c r="FVW98" s="78"/>
      <c r="FVX98" s="78"/>
      <c r="FVY98" s="78"/>
      <c r="FVZ98" s="78"/>
      <c r="FWA98" s="78"/>
      <c r="FWB98" s="78"/>
      <c r="FWC98" s="78"/>
      <c r="FWD98" s="78"/>
      <c r="FWE98" s="78"/>
      <c r="FWF98" s="78"/>
      <c r="FWG98" s="78"/>
      <c r="FWH98" s="78"/>
      <c r="FWI98" s="78"/>
      <c r="FWJ98" s="78"/>
      <c r="FWK98" s="78"/>
      <c r="FWL98" s="78"/>
      <c r="FWM98" s="78"/>
      <c r="FWN98" s="78"/>
      <c r="FWO98" s="78"/>
      <c r="FWP98" s="78"/>
      <c r="FWQ98" s="78"/>
      <c r="FWR98" s="78"/>
      <c r="FWS98" s="78"/>
      <c r="FWT98" s="78"/>
      <c r="FWU98" s="78"/>
      <c r="FWV98" s="78"/>
      <c r="FWW98" s="78"/>
      <c r="FWX98" s="78"/>
      <c r="FWY98" s="78"/>
      <c r="FWZ98" s="78"/>
      <c r="FXA98" s="78"/>
      <c r="FXB98" s="78"/>
      <c r="FXC98" s="78"/>
      <c r="FXD98" s="78"/>
      <c r="FXE98" s="78"/>
      <c r="FXF98" s="78"/>
      <c r="FXG98" s="78"/>
      <c r="FXH98" s="78"/>
      <c r="FXI98" s="78"/>
      <c r="FXJ98" s="78"/>
      <c r="FXK98" s="78"/>
      <c r="FXL98" s="78"/>
      <c r="FXM98" s="78"/>
      <c r="FXN98" s="78"/>
      <c r="FXO98" s="78"/>
      <c r="FXP98" s="78"/>
      <c r="FXQ98" s="78"/>
      <c r="FXR98" s="78"/>
      <c r="FXS98" s="78"/>
      <c r="FXT98" s="78"/>
      <c r="FXU98" s="78"/>
      <c r="FXV98" s="78"/>
      <c r="FXW98" s="78"/>
      <c r="FXX98" s="78"/>
      <c r="FXY98" s="78"/>
      <c r="FXZ98" s="78"/>
      <c r="FYA98" s="78"/>
      <c r="FYB98" s="78"/>
      <c r="FYC98" s="78"/>
      <c r="FYD98" s="78"/>
      <c r="FYE98" s="78"/>
      <c r="FYF98" s="78"/>
      <c r="FYG98" s="78"/>
      <c r="FYH98" s="78"/>
      <c r="FYI98" s="78"/>
      <c r="FYJ98" s="78"/>
      <c r="FYK98" s="78"/>
      <c r="FYL98" s="78"/>
      <c r="FYM98" s="78"/>
      <c r="FYN98" s="78"/>
      <c r="FYO98" s="78"/>
      <c r="FYP98" s="78"/>
      <c r="FYQ98" s="78"/>
      <c r="FYR98" s="78"/>
      <c r="FYS98" s="78"/>
      <c r="FYT98" s="78"/>
      <c r="FYU98" s="78"/>
      <c r="FYV98" s="78"/>
      <c r="FYW98" s="78"/>
      <c r="FYX98" s="78"/>
      <c r="FYY98" s="78"/>
      <c r="FYZ98" s="78"/>
      <c r="FZA98" s="78"/>
      <c r="FZB98" s="78"/>
      <c r="FZC98" s="78"/>
      <c r="FZD98" s="78"/>
      <c r="FZE98" s="78"/>
      <c r="FZF98" s="78"/>
      <c r="FZG98" s="78"/>
      <c r="FZH98" s="78"/>
      <c r="FZI98" s="78"/>
      <c r="FZJ98" s="78"/>
      <c r="FZK98" s="78"/>
      <c r="FZL98" s="78"/>
      <c r="FZM98" s="78"/>
      <c r="FZN98" s="78"/>
      <c r="FZO98" s="78"/>
      <c r="FZP98" s="78"/>
      <c r="FZQ98" s="78"/>
      <c r="FZR98" s="78"/>
      <c r="FZS98" s="78"/>
      <c r="FZT98" s="78"/>
      <c r="FZU98" s="78"/>
      <c r="FZV98" s="78"/>
      <c r="FZW98" s="78"/>
      <c r="FZX98" s="78"/>
      <c r="FZY98" s="78"/>
      <c r="FZZ98" s="78"/>
      <c r="GAA98" s="78"/>
      <c r="GAB98" s="78"/>
      <c r="GAC98" s="78"/>
      <c r="GAD98" s="78"/>
      <c r="GAE98" s="78"/>
      <c r="GAF98" s="78"/>
      <c r="GAG98" s="78"/>
      <c r="GAH98" s="78"/>
      <c r="GAI98" s="78"/>
      <c r="GAJ98" s="78"/>
      <c r="GAK98" s="78"/>
      <c r="GAL98" s="78"/>
      <c r="GAM98" s="78"/>
      <c r="GAN98" s="78"/>
      <c r="GAO98" s="78"/>
      <c r="GAP98" s="78"/>
      <c r="GAQ98" s="78"/>
      <c r="GAR98" s="78"/>
      <c r="GAS98" s="78"/>
      <c r="GAT98" s="78"/>
      <c r="GAU98" s="78"/>
      <c r="GAV98" s="78"/>
      <c r="GAW98" s="78"/>
      <c r="GAX98" s="78"/>
      <c r="GAY98" s="78"/>
      <c r="GAZ98" s="78"/>
      <c r="GBA98" s="78"/>
      <c r="GBB98" s="78"/>
      <c r="GBC98" s="78"/>
      <c r="GBD98" s="78"/>
      <c r="GBE98" s="78"/>
      <c r="GBF98" s="78"/>
      <c r="GBG98" s="78"/>
      <c r="GBH98" s="78"/>
      <c r="GBI98" s="78"/>
      <c r="GBJ98" s="78"/>
      <c r="GBK98" s="78"/>
      <c r="GBL98" s="78"/>
      <c r="GBM98" s="78"/>
      <c r="GBN98" s="78"/>
      <c r="GBO98" s="78"/>
      <c r="GBP98" s="78"/>
      <c r="GBQ98" s="78"/>
      <c r="GBR98" s="78"/>
      <c r="GBS98" s="78"/>
      <c r="GBT98" s="78"/>
      <c r="GBU98" s="78"/>
      <c r="GBV98" s="78"/>
      <c r="GBW98" s="78"/>
      <c r="GBX98" s="78"/>
      <c r="GBY98" s="78"/>
      <c r="GBZ98" s="78"/>
      <c r="GCA98" s="78"/>
      <c r="GCB98" s="78"/>
      <c r="GCC98" s="78"/>
      <c r="GCD98" s="78"/>
      <c r="GCE98" s="78"/>
      <c r="GCF98" s="78"/>
      <c r="GCG98" s="78"/>
      <c r="GCH98" s="78"/>
      <c r="GCI98" s="78"/>
      <c r="GCJ98" s="78"/>
      <c r="GCK98" s="78"/>
      <c r="GCL98" s="78"/>
      <c r="GCM98" s="78"/>
      <c r="GCN98" s="78"/>
      <c r="GCO98" s="78"/>
      <c r="GCP98" s="78"/>
      <c r="GCQ98" s="78"/>
      <c r="GCR98" s="78"/>
      <c r="GCS98" s="78"/>
      <c r="GCT98" s="78"/>
      <c r="GCU98" s="78"/>
      <c r="GCV98" s="78"/>
      <c r="GCW98" s="78"/>
      <c r="GCX98" s="78"/>
      <c r="GCY98" s="78"/>
      <c r="GCZ98" s="78"/>
      <c r="GDA98" s="78"/>
      <c r="GDB98" s="78"/>
      <c r="GDC98" s="78"/>
      <c r="GDD98" s="78"/>
      <c r="GDE98" s="78"/>
      <c r="GDF98" s="78"/>
      <c r="GDG98" s="78"/>
      <c r="GDH98" s="78"/>
      <c r="GDI98" s="78"/>
      <c r="GDJ98" s="78"/>
      <c r="GDK98" s="78"/>
      <c r="GDL98" s="78"/>
      <c r="GDM98" s="78"/>
      <c r="GDN98" s="78"/>
      <c r="GDO98" s="78"/>
      <c r="GDP98" s="78"/>
      <c r="GDQ98" s="78"/>
      <c r="GDR98" s="78"/>
      <c r="GDS98" s="78"/>
      <c r="GDT98" s="78"/>
      <c r="GDU98" s="78"/>
      <c r="GDV98" s="78"/>
      <c r="GDW98" s="78"/>
      <c r="GDX98" s="78"/>
      <c r="GDY98" s="78"/>
      <c r="GDZ98" s="78"/>
      <c r="GEA98" s="78"/>
      <c r="GEB98" s="78"/>
      <c r="GEC98" s="78"/>
      <c r="GED98" s="78"/>
      <c r="GEE98" s="78"/>
      <c r="GEF98" s="78"/>
      <c r="GEG98" s="78"/>
      <c r="GEH98" s="78"/>
      <c r="GEI98" s="78"/>
      <c r="GEJ98" s="78"/>
      <c r="GEK98" s="78"/>
      <c r="GEL98" s="78"/>
      <c r="GEM98" s="78"/>
      <c r="GEN98" s="78"/>
      <c r="GEO98" s="78"/>
      <c r="GEP98" s="78"/>
      <c r="GEQ98" s="78"/>
      <c r="GER98" s="78"/>
      <c r="GES98" s="78"/>
      <c r="GET98" s="78"/>
      <c r="GEU98" s="78"/>
      <c r="GEV98" s="78"/>
      <c r="GEW98" s="78"/>
      <c r="GEX98" s="78"/>
      <c r="GEY98" s="78"/>
      <c r="GEZ98" s="78"/>
      <c r="GFA98" s="78"/>
      <c r="GFB98" s="78"/>
      <c r="GFC98" s="78"/>
      <c r="GFD98" s="78"/>
      <c r="GFE98" s="78"/>
      <c r="GFF98" s="78"/>
      <c r="GFG98" s="78"/>
      <c r="GFH98" s="78"/>
      <c r="GFI98" s="78"/>
      <c r="GFJ98" s="78"/>
      <c r="GFK98" s="78"/>
      <c r="GFL98" s="78"/>
      <c r="GFM98" s="78"/>
      <c r="GFN98" s="78"/>
      <c r="GFO98" s="78"/>
      <c r="GFP98" s="78"/>
      <c r="GFQ98" s="78"/>
      <c r="GFR98" s="78"/>
      <c r="GFS98" s="78"/>
      <c r="GFT98" s="78"/>
      <c r="GFU98" s="78"/>
      <c r="GFV98" s="78"/>
      <c r="GFW98" s="78"/>
      <c r="GFX98" s="78"/>
      <c r="GFY98" s="78"/>
      <c r="GFZ98" s="78"/>
      <c r="GGA98" s="78"/>
      <c r="GGB98" s="78"/>
      <c r="GGC98" s="78"/>
      <c r="GGD98" s="78"/>
      <c r="GGE98" s="78"/>
      <c r="GGF98" s="78"/>
      <c r="GGG98" s="78"/>
      <c r="GGH98" s="78"/>
      <c r="GGI98" s="78"/>
      <c r="GGJ98" s="78"/>
      <c r="GGK98" s="78"/>
      <c r="GGL98" s="78"/>
      <c r="GGM98" s="78"/>
      <c r="GGN98" s="78"/>
      <c r="GGO98" s="78"/>
      <c r="GGP98" s="78"/>
      <c r="GGQ98" s="78"/>
      <c r="GGR98" s="78"/>
      <c r="GGS98" s="78"/>
      <c r="GGT98" s="78"/>
      <c r="GGU98" s="78"/>
      <c r="GGV98" s="78"/>
      <c r="GGW98" s="78"/>
      <c r="GGX98" s="78"/>
      <c r="GGY98" s="78"/>
      <c r="GGZ98" s="78"/>
      <c r="GHA98" s="78"/>
      <c r="GHB98" s="78"/>
      <c r="GHC98" s="78"/>
      <c r="GHD98" s="78"/>
      <c r="GHE98" s="78"/>
      <c r="GHF98" s="78"/>
      <c r="GHG98" s="78"/>
      <c r="GHH98" s="78"/>
      <c r="GHI98" s="78"/>
      <c r="GHJ98" s="78"/>
      <c r="GHK98" s="78"/>
      <c r="GHL98" s="78"/>
      <c r="GHM98" s="78"/>
      <c r="GHN98" s="78"/>
      <c r="GHO98" s="78"/>
      <c r="GHP98" s="78"/>
      <c r="GHQ98" s="78"/>
      <c r="GHR98" s="78"/>
      <c r="GHS98" s="78"/>
      <c r="GHT98" s="78"/>
      <c r="GHU98" s="78"/>
      <c r="GHV98" s="78"/>
      <c r="GHW98" s="78"/>
      <c r="GHX98" s="78"/>
      <c r="GHY98" s="78"/>
      <c r="GHZ98" s="78"/>
      <c r="GIA98" s="78"/>
      <c r="GIB98" s="78"/>
      <c r="GIC98" s="78"/>
      <c r="GID98" s="78"/>
      <c r="GIE98" s="78"/>
      <c r="GIF98" s="78"/>
      <c r="GIG98" s="78"/>
      <c r="GIH98" s="78"/>
      <c r="GII98" s="78"/>
      <c r="GIJ98" s="78"/>
      <c r="GIK98" s="78"/>
      <c r="GIL98" s="78"/>
      <c r="GIM98" s="78"/>
      <c r="GIN98" s="78"/>
      <c r="GIO98" s="78"/>
      <c r="GIP98" s="78"/>
      <c r="GIQ98" s="78"/>
      <c r="GIR98" s="78"/>
      <c r="GIS98" s="78"/>
      <c r="GIT98" s="78"/>
      <c r="GIU98" s="78"/>
      <c r="GIV98" s="78"/>
      <c r="GIW98" s="78"/>
      <c r="GIX98" s="78"/>
      <c r="GIY98" s="78"/>
      <c r="GIZ98" s="78"/>
      <c r="GJA98" s="78"/>
      <c r="GJB98" s="78"/>
      <c r="GJC98" s="78"/>
      <c r="GJD98" s="78"/>
      <c r="GJE98" s="78"/>
      <c r="GJF98" s="78"/>
      <c r="GJG98" s="78"/>
      <c r="GJH98" s="78"/>
      <c r="GJI98" s="78"/>
      <c r="GJJ98" s="78"/>
      <c r="GJK98" s="78"/>
      <c r="GJL98" s="78"/>
      <c r="GJM98" s="78"/>
      <c r="GJN98" s="78"/>
      <c r="GJO98" s="78"/>
      <c r="GJP98" s="78"/>
      <c r="GJQ98" s="78"/>
      <c r="GJR98" s="78"/>
      <c r="GJS98" s="78"/>
      <c r="GJT98" s="78"/>
      <c r="GJU98" s="78"/>
      <c r="GJV98" s="78"/>
      <c r="GJW98" s="78"/>
      <c r="GJX98" s="78"/>
      <c r="GJY98" s="78"/>
      <c r="GJZ98" s="78"/>
      <c r="GKA98" s="78"/>
      <c r="GKB98" s="78"/>
      <c r="GKC98" s="78"/>
      <c r="GKD98" s="78"/>
      <c r="GKE98" s="78"/>
      <c r="GKF98" s="78"/>
      <c r="GKG98" s="78"/>
      <c r="GKH98" s="78"/>
      <c r="GKI98" s="78"/>
      <c r="GKJ98" s="78"/>
      <c r="GKK98" s="78"/>
      <c r="GKL98" s="78"/>
      <c r="GKM98" s="78"/>
      <c r="GKN98" s="78"/>
      <c r="GKO98" s="78"/>
      <c r="GKP98" s="78"/>
      <c r="GKQ98" s="78"/>
      <c r="GKR98" s="78"/>
      <c r="GKS98" s="78"/>
      <c r="GKT98" s="78"/>
      <c r="GKU98" s="78"/>
      <c r="GKV98" s="78"/>
      <c r="GKW98" s="78"/>
      <c r="GKX98" s="78"/>
      <c r="GKY98" s="78"/>
      <c r="GKZ98" s="78"/>
      <c r="GLA98" s="78"/>
      <c r="GLB98" s="78"/>
      <c r="GLC98" s="78"/>
      <c r="GLD98" s="78"/>
      <c r="GLE98" s="78"/>
      <c r="GLF98" s="78"/>
      <c r="GLG98" s="78"/>
      <c r="GLH98" s="78"/>
      <c r="GLI98" s="78"/>
      <c r="GLJ98" s="78"/>
      <c r="GLK98" s="78"/>
      <c r="GLL98" s="78"/>
      <c r="GLM98" s="78"/>
      <c r="GLN98" s="78"/>
      <c r="GLO98" s="78"/>
      <c r="GLP98" s="78"/>
      <c r="GLQ98" s="78"/>
      <c r="GLR98" s="78"/>
      <c r="GLS98" s="78"/>
      <c r="GLT98" s="78"/>
      <c r="GLU98" s="78"/>
      <c r="GLV98" s="78"/>
      <c r="GLW98" s="78"/>
      <c r="GLX98" s="78"/>
      <c r="GLY98" s="78"/>
      <c r="GLZ98" s="78"/>
      <c r="GMA98" s="78"/>
      <c r="GMB98" s="78"/>
      <c r="GMC98" s="78"/>
      <c r="GMD98" s="78"/>
      <c r="GME98" s="78"/>
      <c r="GMF98" s="78"/>
      <c r="GMG98" s="78"/>
      <c r="GMH98" s="78"/>
      <c r="GMI98" s="78"/>
      <c r="GMJ98" s="78"/>
      <c r="GMK98" s="78"/>
      <c r="GML98" s="78"/>
      <c r="GMM98" s="78"/>
      <c r="GMN98" s="78"/>
      <c r="GMO98" s="78"/>
      <c r="GMP98" s="78"/>
      <c r="GMQ98" s="78"/>
      <c r="GMR98" s="78"/>
      <c r="GMS98" s="78"/>
      <c r="GMT98" s="78"/>
      <c r="GMU98" s="78"/>
      <c r="GMV98" s="78"/>
      <c r="GMW98" s="78"/>
      <c r="GMX98" s="78"/>
      <c r="GMY98" s="78"/>
      <c r="GMZ98" s="78"/>
      <c r="GNA98" s="78"/>
      <c r="GNB98" s="78"/>
      <c r="GNC98" s="78"/>
      <c r="GND98" s="78"/>
      <c r="GNE98" s="78"/>
      <c r="GNF98" s="78"/>
      <c r="GNG98" s="78"/>
      <c r="GNH98" s="78"/>
      <c r="GNI98" s="78"/>
      <c r="GNJ98" s="78"/>
      <c r="GNK98" s="78"/>
      <c r="GNL98" s="78"/>
      <c r="GNM98" s="78"/>
      <c r="GNN98" s="78"/>
      <c r="GNO98" s="78"/>
      <c r="GNP98" s="78"/>
      <c r="GNQ98" s="78"/>
      <c r="GNR98" s="78"/>
      <c r="GNS98" s="78"/>
      <c r="GNT98" s="78"/>
      <c r="GNU98" s="78"/>
      <c r="GNV98" s="78"/>
      <c r="GNW98" s="78"/>
      <c r="GNX98" s="78"/>
      <c r="GNY98" s="78"/>
      <c r="GNZ98" s="78"/>
      <c r="GOA98" s="78"/>
      <c r="GOB98" s="78"/>
      <c r="GOC98" s="78"/>
      <c r="GOD98" s="78"/>
      <c r="GOE98" s="78"/>
      <c r="GOF98" s="78"/>
      <c r="GOG98" s="78"/>
      <c r="GOH98" s="78"/>
      <c r="GOI98" s="78"/>
      <c r="GOJ98" s="78"/>
      <c r="GOK98" s="78"/>
      <c r="GOL98" s="78"/>
      <c r="GOM98" s="78"/>
      <c r="GON98" s="78"/>
      <c r="GOO98" s="78"/>
      <c r="GOP98" s="78"/>
      <c r="GOQ98" s="78"/>
      <c r="GOR98" s="78"/>
      <c r="GOS98" s="78"/>
      <c r="GOT98" s="78"/>
      <c r="GOU98" s="78"/>
      <c r="GOV98" s="78"/>
      <c r="GOW98" s="78"/>
      <c r="GOX98" s="78"/>
      <c r="GOY98" s="78"/>
      <c r="GOZ98" s="78"/>
      <c r="GPA98" s="78"/>
      <c r="GPB98" s="78"/>
      <c r="GPC98" s="78"/>
      <c r="GPD98" s="78"/>
      <c r="GPE98" s="78"/>
      <c r="GPF98" s="78"/>
      <c r="GPG98" s="78"/>
      <c r="GPH98" s="78"/>
      <c r="GPI98" s="78"/>
      <c r="GPJ98" s="78"/>
      <c r="GPK98" s="78"/>
      <c r="GPL98" s="78"/>
      <c r="GPM98" s="78"/>
      <c r="GPN98" s="78"/>
      <c r="GPO98" s="78"/>
      <c r="GPP98" s="78"/>
      <c r="GPQ98" s="78"/>
      <c r="GPR98" s="78"/>
      <c r="GPS98" s="78"/>
      <c r="GPT98" s="78"/>
      <c r="GPU98" s="78"/>
      <c r="GPV98" s="78"/>
      <c r="GPW98" s="78"/>
      <c r="GPX98" s="78"/>
      <c r="GPY98" s="78"/>
      <c r="GPZ98" s="78"/>
      <c r="GQA98" s="78"/>
      <c r="GQB98" s="78"/>
      <c r="GQC98" s="78"/>
      <c r="GQD98" s="78"/>
      <c r="GQE98" s="78"/>
      <c r="GQF98" s="78"/>
      <c r="GQG98" s="78"/>
      <c r="GQH98" s="78"/>
      <c r="GQI98" s="78"/>
      <c r="GQJ98" s="78"/>
      <c r="GQK98" s="78"/>
      <c r="GQL98" s="78"/>
      <c r="GQM98" s="78"/>
      <c r="GQN98" s="78"/>
      <c r="GQO98" s="78"/>
      <c r="GQP98" s="78"/>
      <c r="GQQ98" s="78"/>
      <c r="GQR98" s="78"/>
      <c r="GQS98" s="78"/>
      <c r="GQT98" s="78"/>
      <c r="GQU98" s="78"/>
      <c r="GQV98" s="78"/>
      <c r="GQW98" s="78"/>
      <c r="GQX98" s="78"/>
      <c r="GQY98" s="78"/>
      <c r="GQZ98" s="78"/>
      <c r="GRA98" s="78"/>
      <c r="GRB98" s="78"/>
      <c r="GRC98" s="78"/>
      <c r="GRD98" s="78"/>
      <c r="GRE98" s="78"/>
      <c r="GRF98" s="78"/>
      <c r="GRG98" s="78"/>
      <c r="GRH98" s="78"/>
      <c r="GRI98" s="78"/>
      <c r="GRJ98" s="78"/>
      <c r="GRK98" s="78"/>
      <c r="GRL98" s="78"/>
      <c r="GRM98" s="78"/>
      <c r="GRN98" s="78"/>
      <c r="GRO98" s="78"/>
      <c r="GRP98" s="78"/>
      <c r="GRQ98" s="78"/>
      <c r="GRR98" s="78"/>
      <c r="GRS98" s="78"/>
      <c r="GRT98" s="78"/>
      <c r="GRU98" s="78"/>
      <c r="GRV98" s="78"/>
      <c r="GRW98" s="78"/>
      <c r="GRX98" s="78"/>
      <c r="GRY98" s="78"/>
      <c r="GRZ98" s="78"/>
      <c r="GSA98" s="78"/>
      <c r="GSB98" s="78"/>
      <c r="GSC98" s="78"/>
      <c r="GSD98" s="78"/>
      <c r="GSE98" s="78"/>
      <c r="GSF98" s="78"/>
      <c r="GSG98" s="78"/>
      <c r="GSH98" s="78"/>
      <c r="GSI98" s="78"/>
      <c r="GSJ98" s="78"/>
      <c r="GSK98" s="78"/>
      <c r="GSL98" s="78"/>
      <c r="GSM98" s="78"/>
      <c r="GSN98" s="78"/>
      <c r="GSO98" s="78"/>
      <c r="GSP98" s="78"/>
      <c r="GSQ98" s="78"/>
      <c r="GSR98" s="78"/>
      <c r="GSS98" s="78"/>
      <c r="GST98" s="78"/>
      <c r="GSU98" s="78"/>
      <c r="GSV98" s="78"/>
      <c r="GSW98" s="78"/>
      <c r="GSX98" s="78"/>
      <c r="GSY98" s="78"/>
      <c r="GSZ98" s="78"/>
      <c r="GTA98" s="78"/>
      <c r="GTB98" s="78"/>
      <c r="GTC98" s="78"/>
      <c r="GTD98" s="78"/>
      <c r="GTE98" s="78"/>
      <c r="GTF98" s="78"/>
      <c r="GTG98" s="78"/>
      <c r="GTH98" s="78"/>
      <c r="GTI98" s="78"/>
      <c r="GTJ98" s="78"/>
      <c r="GTK98" s="78"/>
      <c r="GTL98" s="78"/>
      <c r="GTM98" s="78"/>
      <c r="GTN98" s="78"/>
      <c r="GTO98" s="78"/>
      <c r="GTP98" s="78"/>
      <c r="GTQ98" s="78"/>
      <c r="GTR98" s="78"/>
      <c r="GTS98" s="78"/>
      <c r="GTT98" s="78"/>
      <c r="GTU98" s="78"/>
      <c r="GTV98" s="78"/>
      <c r="GTW98" s="78"/>
      <c r="GTX98" s="78"/>
      <c r="GTY98" s="78"/>
      <c r="GTZ98" s="78"/>
      <c r="GUA98" s="78"/>
      <c r="GUB98" s="78"/>
      <c r="GUC98" s="78"/>
      <c r="GUD98" s="78"/>
      <c r="GUE98" s="78"/>
      <c r="GUF98" s="78"/>
      <c r="GUG98" s="78"/>
      <c r="GUH98" s="78"/>
      <c r="GUI98" s="78"/>
      <c r="GUJ98" s="78"/>
      <c r="GUK98" s="78"/>
      <c r="GUL98" s="78"/>
      <c r="GUM98" s="78"/>
      <c r="GUN98" s="78"/>
      <c r="GUO98" s="78"/>
      <c r="GUP98" s="78"/>
      <c r="GUQ98" s="78"/>
      <c r="GUR98" s="78"/>
      <c r="GUS98" s="78"/>
      <c r="GUT98" s="78"/>
      <c r="GUU98" s="78"/>
      <c r="GUV98" s="78"/>
      <c r="GUW98" s="78"/>
      <c r="GUX98" s="78"/>
      <c r="GUY98" s="78"/>
      <c r="GUZ98" s="78"/>
      <c r="GVA98" s="78"/>
      <c r="GVB98" s="78"/>
      <c r="GVC98" s="78"/>
      <c r="GVD98" s="78"/>
      <c r="GVE98" s="78"/>
      <c r="GVF98" s="78"/>
      <c r="GVG98" s="78"/>
      <c r="GVH98" s="78"/>
      <c r="GVI98" s="78"/>
      <c r="GVJ98" s="78"/>
      <c r="GVK98" s="78"/>
      <c r="GVL98" s="78"/>
      <c r="GVM98" s="78"/>
      <c r="GVN98" s="78"/>
      <c r="GVO98" s="78"/>
      <c r="GVP98" s="78"/>
      <c r="GVQ98" s="78"/>
      <c r="GVR98" s="78"/>
      <c r="GVS98" s="78"/>
      <c r="GVT98" s="78"/>
      <c r="GVU98" s="78"/>
      <c r="GVV98" s="78"/>
      <c r="GVW98" s="78"/>
      <c r="GVX98" s="78"/>
      <c r="GVY98" s="78"/>
      <c r="GVZ98" s="78"/>
      <c r="GWA98" s="78"/>
      <c r="GWB98" s="78"/>
      <c r="GWC98" s="78"/>
      <c r="GWD98" s="78"/>
      <c r="GWE98" s="78"/>
      <c r="GWF98" s="78"/>
      <c r="GWG98" s="78"/>
      <c r="GWH98" s="78"/>
      <c r="GWI98" s="78"/>
      <c r="GWJ98" s="78"/>
      <c r="GWK98" s="78"/>
      <c r="GWL98" s="78"/>
      <c r="GWM98" s="78"/>
      <c r="GWN98" s="78"/>
      <c r="GWO98" s="78"/>
      <c r="GWP98" s="78"/>
      <c r="GWQ98" s="78"/>
      <c r="GWR98" s="78"/>
      <c r="GWS98" s="78"/>
      <c r="GWT98" s="78"/>
      <c r="GWU98" s="78"/>
      <c r="GWV98" s="78"/>
      <c r="GWW98" s="78"/>
      <c r="GWX98" s="78"/>
      <c r="GWY98" s="78"/>
      <c r="GWZ98" s="78"/>
      <c r="GXA98" s="78"/>
      <c r="GXB98" s="78"/>
      <c r="GXC98" s="78"/>
      <c r="GXD98" s="78"/>
      <c r="GXE98" s="78"/>
      <c r="GXF98" s="78"/>
      <c r="GXG98" s="78"/>
      <c r="GXH98" s="78"/>
      <c r="GXI98" s="78"/>
      <c r="GXJ98" s="78"/>
      <c r="GXK98" s="78"/>
      <c r="GXL98" s="78"/>
      <c r="GXM98" s="78"/>
      <c r="GXN98" s="78"/>
      <c r="GXO98" s="78"/>
      <c r="GXP98" s="78"/>
      <c r="GXQ98" s="78"/>
      <c r="GXR98" s="78"/>
      <c r="GXS98" s="78"/>
      <c r="GXT98" s="78"/>
      <c r="GXU98" s="78"/>
      <c r="GXV98" s="78"/>
      <c r="GXW98" s="78"/>
      <c r="GXX98" s="78"/>
      <c r="GXY98" s="78"/>
      <c r="GXZ98" s="78"/>
      <c r="GYA98" s="78"/>
      <c r="GYB98" s="78"/>
      <c r="GYC98" s="78"/>
      <c r="GYD98" s="78"/>
      <c r="GYE98" s="78"/>
      <c r="GYF98" s="78"/>
      <c r="GYG98" s="78"/>
      <c r="GYH98" s="78"/>
      <c r="GYI98" s="78"/>
      <c r="GYJ98" s="78"/>
      <c r="GYK98" s="78"/>
      <c r="GYL98" s="78"/>
      <c r="GYM98" s="78"/>
      <c r="GYN98" s="78"/>
      <c r="GYO98" s="78"/>
      <c r="GYP98" s="78"/>
      <c r="GYQ98" s="78"/>
      <c r="GYR98" s="78"/>
      <c r="GYS98" s="78"/>
      <c r="GYT98" s="78"/>
      <c r="GYU98" s="78"/>
      <c r="GYV98" s="78"/>
      <c r="GYW98" s="78"/>
      <c r="GYX98" s="78"/>
      <c r="GYY98" s="78"/>
      <c r="GYZ98" s="78"/>
      <c r="GZA98" s="78"/>
      <c r="GZB98" s="78"/>
      <c r="GZC98" s="78"/>
      <c r="GZD98" s="78"/>
      <c r="GZE98" s="78"/>
      <c r="GZF98" s="78"/>
      <c r="GZG98" s="78"/>
      <c r="GZH98" s="78"/>
      <c r="GZI98" s="78"/>
      <c r="GZJ98" s="78"/>
      <c r="GZK98" s="78"/>
      <c r="GZL98" s="78"/>
      <c r="GZM98" s="78"/>
      <c r="GZN98" s="78"/>
      <c r="GZO98" s="78"/>
      <c r="GZP98" s="78"/>
      <c r="GZQ98" s="78"/>
      <c r="GZR98" s="78"/>
      <c r="GZS98" s="78"/>
      <c r="GZT98" s="78"/>
      <c r="GZU98" s="78"/>
      <c r="GZV98" s="78"/>
      <c r="GZW98" s="78"/>
      <c r="GZX98" s="78"/>
      <c r="GZY98" s="78"/>
      <c r="GZZ98" s="78"/>
      <c r="HAA98" s="78"/>
      <c r="HAB98" s="78"/>
      <c r="HAC98" s="78"/>
      <c r="HAD98" s="78"/>
      <c r="HAE98" s="78"/>
      <c r="HAF98" s="78"/>
      <c r="HAG98" s="78"/>
      <c r="HAH98" s="78"/>
      <c r="HAI98" s="78"/>
      <c r="HAJ98" s="78"/>
      <c r="HAK98" s="78"/>
      <c r="HAL98" s="78"/>
      <c r="HAM98" s="78"/>
      <c r="HAN98" s="78"/>
      <c r="HAO98" s="78"/>
      <c r="HAP98" s="78"/>
      <c r="HAQ98" s="78"/>
      <c r="HAR98" s="78"/>
      <c r="HAS98" s="78"/>
      <c r="HAT98" s="78"/>
      <c r="HAU98" s="78"/>
      <c r="HAV98" s="78"/>
      <c r="HAW98" s="78"/>
      <c r="HAX98" s="78"/>
      <c r="HAY98" s="78"/>
      <c r="HAZ98" s="78"/>
      <c r="HBA98" s="78"/>
      <c r="HBB98" s="78"/>
      <c r="HBC98" s="78"/>
      <c r="HBD98" s="78"/>
      <c r="HBE98" s="78"/>
      <c r="HBF98" s="78"/>
      <c r="HBG98" s="78"/>
      <c r="HBH98" s="78"/>
      <c r="HBI98" s="78"/>
      <c r="HBJ98" s="78"/>
      <c r="HBK98" s="78"/>
      <c r="HBL98" s="78"/>
      <c r="HBM98" s="78"/>
      <c r="HBN98" s="78"/>
      <c r="HBO98" s="78"/>
      <c r="HBP98" s="78"/>
      <c r="HBQ98" s="78"/>
      <c r="HBR98" s="78"/>
      <c r="HBS98" s="78"/>
      <c r="HBT98" s="78"/>
      <c r="HBU98" s="78"/>
      <c r="HBV98" s="78"/>
      <c r="HBW98" s="78"/>
      <c r="HBX98" s="78"/>
      <c r="HBY98" s="78"/>
      <c r="HBZ98" s="78"/>
      <c r="HCA98" s="78"/>
      <c r="HCB98" s="78"/>
      <c r="HCC98" s="78"/>
      <c r="HCD98" s="78"/>
      <c r="HCE98" s="78"/>
      <c r="HCF98" s="78"/>
      <c r="HCG98" s="78"/>
      <c r="HCH98" s="78"/>
      <c r="HCI98" s="78"/>
      <c r="HCJ98" s="78"/>
      <c r="HCK98" s="78"/>
      <c r="HCL98" s="78"/>
      <c r="HCM98" s="78"/>
      <c r="HCN98" s="78"/>
      <c r="HCO98" s="78"/>
      <c r="HCP98" s="78"/>
      <c r="HCQ98" s="78"/>
      <c r="HCR98" s="78"/>
      <c r="HCS98" s="78"/>
      <c r="HCT98" s="78"/>
      <c r="HCU98" s="78"/>
      <c r="HCV98" s="78"/>
      <c r="HCW98" s="78"/>
      <c r="HCX98" s="78"/>
      <c r="HCY98" s="78"/>
      <c r="HCZ98" s="78"/>
      <c r="HDA98" s="78"/>
      <c r="HDB98" s="78"/>
      <c r="HDC98" s="78"/>
      <c r="HDD98" s="78"/>
      <c r="HDE98" s="78"/>
      <c r="HDF98" s="78"/>
      <c r="HDG98" s="78"/>
      <c r="HDH98" s="78"/>
      <c r="HDI98" s="78"/>
      <c r="HDJ98" s="78"/>
      <c r="HDK98" s="78"/>
      <c r="HDL98" s="78"/>
      <c r="HDM98" s="78"/>
      <c r="HDN98" s="78"/>
      <c r="HDO98" s="78"/>
      <c r="HDP98" s="78"/>
      <c r="HDQ98" s="78"/>
      <c r="HDR98" s="78"/>
      <c r="HDS98" s="78"/>
      <c r="HDT98" s="78"/>
      <c r="HDU98" s="78"/>
      <c r="HDV98" s="78"/>
      <c r="HDW98" s="78"/>
      <c r="HDX98" s="78"/>
      <c r="HDY98" s="78"/>
      <c r="HDZ98" s="78"/>
      <c r="HEA98" s="78"/>
      <c r="HEB98" s="78"/>
      <c r="HEC98" s="78"/>
      <c r="HED98" s="78"/>
      <c r="HEE98" s="78"/>
      <c r="HEF98" s="78"/>
      <c r="HEG98" s="78"/>
      <c r="HEH98" s="78"/>
      <c r="HEI98" s="78"/>
      <c r="HEJ98" s="78"/>
      <c r="HEK98" s="78"/>
      <c r="HEL98" s="78"/>
      <c r="HEM98" s="78"/>
      <c r="HEN98" s="78"/>
      <c r="HEO98" s="78"/>
      <c r="HEP98" s="78"/>
      <c r="HEQ98" s="78"/>
      <c r="HER98" s="78"/>
      <c r="HES98" s="78"/>
      <c r="HET98" s="78"/>
      <c r="HEU98" s="78"/>
      <c r="HEV98" s="78"/>
      <c r="HEW98" s="78"/>
      <c r="HEX98" s="78"/>
      <c r="HEY98" s="78"/>
      <c r="HEZ98" s="78"/>
      <c r="HFA98" s="78"/>
      <c r="HFB98" s="78"/>
      <c r="HFC98" s="78"/>
      <c r="HFD98" s="78"/>
      <c r="HFE98" s="78"/>
      <c r="HFF98" s="78"/>
      <c r="HFG98" s="78"/>
      <c r="HFH98" s="78"/>
      <c r="HFI98" s="78"/>
      <c r="HFJ98" s="78"/>
      <c r="HFK98" s="78"/>
      <c r="HFL98" s="78"/>
      <c r="HFM98" s="78"/>
      <c r="HFN98" s="78"/>
      <c r="HFO98" s="78"/>
      <c r="HFP98" s="78"/>
      <c r="HFQ98" s="78"/>
      <c r="HFR98" s="78"/>
      <c r="HFS98" s="78"/>
      <c r="HFT98" s="78"/>
      <c r="HFU98" s="78"/>
      <c r="HFV98" s="78"/>
      <c r="HFW98" s="78"/>
      <c r="HFX98" s="78"/>
      <c r="HFY98" s="78"/>
      <c r="HFZ98" s="78"/>
      <c r="HGA98" s="78"/>
      <c r="HGB98" s="78"/>
      <c r="HGC98" s="78"/>
      <c r="HGD98" s="78"/>
      <c r="HGE98" s="78"/>
      <c r="HGF98" s="78"/>
      <c r="HGG98" s="78"/>
      <c r="HGH98" s="78"/>
      <c r="HGI98" s="78"/>
      <c r="HGJ98" s="78"/>
      <c r="HGK98" s="78"/>
      <c r="HGL98" s="78"/>
      <c r="HGM98" s="78"/>
      <c r="HGN98" s="78"/>
      <c r="HGO98" s="78"/>
      <c r="HGP98" s="78"/>
      <c r="HGQ98" s="78"/>
      <c r="HGR98" s="78"/>
      <c r="HGS98" s="78"/>
      <c r="HGT98" s="78"/>
      <c r="HGU98" s="78"/>
      <c r="HGV98" s="78"/>
      <c r="HGW98" s="78"/>
      <c r="HGX98" s="78"/>
      <c r="HGY98" s="78"/>
      <c r="HGZ98" s="78"/>
      <c r="HHA98" s="78"/>
      <c r="HHB98" s="78"/>
      <c r="HHC98" s="78"/>
      <c r="HHD98" s="78"/>
      <c r="HHE98" s="78"/>
      <c r="HHF98" s="78"/>
      <c r="HHG98" s="78"/>
      <c r="HHH98" s="78"/>
      <c r="HHI98" s="78"/>
      <c r="HHJ98" s="78"/>
      <c r="HHK98" s="78"/>
      <c r="HHL98" s="78"/>
      <c r="HHM98" s="78"/>
      <c r="HHN98" s="78"/>
      <c r="HHO98" s="78"/>
      <c r="HHP98" s="78"/>
      <c r="HHQ98" s="78"/>
      <c r="HHR98" s="78"/>
      <c r="HHS98" s="78"/>
      <c r="HHT98" s="78"/>
      <c r="HHU98" s="78"/>
      <c r="HHV98" s="78"/>
      <c r="HHW98" s="78"/>
      <c r="HHX98" s="78"/>
      <c r="HHY98" s="78"/>
      <c r="HHZ98" s="78"/>
      <c r="HIA98" s="78"/>
      <c r="HIB98" s="78"/>
      <c r="HIC98" s="78"/>
      <c r="HID98" s="78"/>
      <c r="HIE98" s="78"/>
      <c r="HIF98" s="78"/>
      <c r="HIG98" s="78"/>
      <c r="HIH98" s="78"/>
      <c r="HII98" s="78"/>
      <c r="HIJ98" s="78"/>
      <c r="HIK98" s="78"/>
      <c r="HIL98" s="78"/>
      <c r="HIM98" s="78"/>
      <c r="HIN98" s="78"/>
      <c r="HIO98" s="78"/>
      <c r="HIP98" s="78"/>
      <c r="HIQ98" s="78"/>
      <c r="HIR98" s="78"/>
      <c r="HIS98" s="78"/>
      <c r="HIT98" s="78"/>
      <c r="HIU98" s="78"/>
      <c r="HIV98" s="78"/>
      <c r="HIW98" s="78"/>
      <c r="HIX98" s="78"/>
      <c r="HIY98" s="78"/>
      <c r="HIZ98" s="78"/>
      <c r="HJA98" s="78"/>
      <c r="HJB98" s="78"/>
      <c r="HJC98" s="78"/>
      <c r="HJD98" s="78"/>
      <c r="HJE98" s="78"/>
      <c r="HJF98" s="78"/>
      <c r="HJG98" s="78"/>
      <c r="HJH98" s="78"/>
      <c r="HJI98" s="78"/>
      <c r="HJJ98" s="78"/>
      <c r="HJK98" s="78"/>
      <c r="HJL98" s="78"/>
      <c r="HJM98" s="78"/>
      <c r="HJN98" s="78"/>
      <c r="HJO98" s="78"/>
      <c r="HJP98" s="78"/>
      <c r="HJQ98" s="78"/>
      <c r="HJR98" s="78"/>
      <c r="HJS98" s="78"/>
      <c r="HJT98" s="78"/>
      <c r="HJU98" s="78"/>
      <c r="HJV98" s="78"/>
      <c r="HJW98" s="78"/>
      <c r="HJX98" s="78"/>
      <c r="HJY98" s="78"/>
      <c r="HJZ98" s="78"/>
      <c r="HKA98" s="78"/>
      <c r="HKB98" s="78"/>
      <c r="HKC98" s="78"/>
      <c r="HKD98" s="78"/>
      <c r="HKE98" s="78"/>
      <c r="HKF98" s="78"/>
      <c r="HKG98" s="78"/>
      <c r="HKH98" s="78"/>
      <c r="HKI98" s="78"/>
      <c r="HKJ98" s="78"/>
      <c r="HKK98" s="78"/>
      <c r="HKL98" s="78"/>
      <c r="HKM98" s="78"/>
      <c r="HKN98" s="78"/>
      <c r="HKO98" s="78"/>
      <c r="HKP98" s="78"/>
      <c r="HKQ98" s="78"/>
      <c r="HKR98" s="78"/>
      <c r="HKS98" s="78"/>
      <c r="HKT98" s="78"/>
      <c r="HKU98" s="78"/>
      <c r="HKV98" s="78"/>
      <c r="HKW98" s="78"/>
      <c r="HKX98" s="78"/>
      <c r="HKY98" s="78"/>
      <c r="HKZ98" s="78"/>
      <c r="HLA98" s="78"/>
      <c r="HLB98" s="78"/>
      <c r="HLC98" s="78"/>
      <c r="HLD98" s="78"/>
      <c r="HLE98" s="78"/>
      <c r="HLF98" s="78"/>
      <c r="HLG98" s="78"/>
      <c r="HLH98" s="78"/>
      <c r="HLI98" s="78"/>
      <c r="HLJ98" s="78"/>
      <c r="HLK98" s="78"/>
      <c r="HLL98" s="78"/>
      <c r="HLM98" s="78"/>
      <c r="HLN98" s="78"/>
      <c r="HLO98" s="78"/>
      <c r="HLP98" s="78"/>
      <c r="HLQ98" s="78"/>
      <c r="HLR98" s="78"/>
      <c r="HLS98" s="78"/>
      <c r="HLT98" s="78"/>
      <c r="HLU98" s="78"/>
      <c r="HLV98" s="78"/>
      <c r="HLW98" s="78"/>
      <c r="HLX98" s="78"/>
      <c r="HLY98" s="78"/>
      <c r="HLZ98" s="78"/>
      <c r="HMA98" s="78"/>
      <c r="HMB98" s="78"/>
      <c r="HMC98" s="78"/>
      <c r="HMD98" s="78"/>
      <c r="HME98" s="78"/>
      <c r="HMF98" s="78"/>
      <c r="HMG98" s="78"/>
      <c r="HMH98" s="78"/>
      <c r="HMI98" s="78"/>
      <c r="HMJ98" s="78"/>
      <c r="HMK98" s="78"/>
      <c r="HML98" s="78"/>
      <c r="HMM98" s="78"/>
      <c r="HMN98" s="78"/>
      <c r="HMO98" s="78"/>
      <c r="HMP98" s="78"/>
      <c r="HMQ98" s="78"/>
      <c r="HMR98" s="78"/>
      <c r="HMS98" s="78"/>
      <c r="HMT98" s="78"/>
      <c r="HMU98" s="78"/>
      <c r="HMV98" s="78"/>
      <c r="HMW98" s="78"/>
      <c r="HMX98" s="78"/>
      <c r="HMY98" s="78"/>
      <c r="HMZ98" s="78"/>
      <c r="HNA98" s="78"/>
      <c r="HNB98" s="78"/>
      <c r="HNC98" s="78"/>
      <c r="HND98" s="78"/>
      <c r="HNE98" s="78"/>
      <c r="HNF98" s="78"/>
      <c r="HNG98" s="78"/>
      <c r="HNH98" s="78"/>
      <c r="HNI98" s="78"/>
      <c r="HNJ98" s="78"/>
      <c r="HNK98" s="78"/>
      <c r="HNL98" s="78"/>
      <c r="HNM98" s="78"/>
      <c r="HNN98" s="78"/>
      <c r="HNO98" s="78"/>
      <c r="HNP98" s="78"/>
      <c r="HNQ98" s="78"/>
      <c r="HNR98" s="78"/>
      <c r="HNS98" s="78"/>
      <c r="HNT98" s="78"/>
      <c r="HNU98" s="78"/>
      <c r="HNV98" s="78"/>
      <c r="HNW98" s="78"/>
      <c r="HNX98" s="78"/>
      <c r="HNY98" s="78"/>
      <c r="HNZ98" s="78"/>
      <c r="HOA98" s="78"/>
      <c r="HOB98" s="78"/>
      <c r="HOC98" s="78"/>
      <c r="HOD98" s="78"/>
      <c r="HOE98" s="78"/>
      <c r="HOF98" s="78"/>
      <c r="HOG98" s="78"/>
      <c r="HOH98" s="78"/>
      <c r="HOI98" s="78"/>
      <c r="HOJ98" s="78"/>
      <c r="HOK98" s="78"/>
      <c r="HOL98" s="78"/>
      <c r="HOM98" s="78"/>
      <c r="HON98" s="78"/>
      <c r="HOO98" s="78"/>
      <c r="HOP98" s="78"/>
      <c r="HOQ98" s="78"/>
      <c r="HOR98" s="78"/>
      <c r="HOS98" s="78"/>
      <c r="HOT98" s="78"/>
      <c r="HOU98" s="78"/>
      <c r="HOV98" s="78"/>
      <c r="HOW98" s="78"/>
      <c r="HOX98" s="78"/>
      <c r="HOY98" s="78"/>
      <c r="HOZ98" s="78"/>
      <c r="HPA98" s="78"/>
      <c r="HPB98" s="78"/>
      <c r="HPC98" s="78"/>
      <c r="HPD98" s="78"/>
      <c r="HPE98" s="78"/>
      <c r="HPF98" s="78"/>
      <c r="HPG98" s="78"/>
      <c r="HPH98" s="78"/>
      <c r="HPI98" s="78"/>
      <c r="HPJ98" s="78"/>
      <c r="HPK98" s="78"/>
      <c r="HPL98" s="78"/>
      <c r="HPM98" s="78"/>
      <c r="HPN98" s="78"/>
      <c r="HPO98" s="78"/>
      <c r="HPP98" s="78"/>
      <c r="HPQ98" s="78"/>
      <c r="HPR98" s="78"/>
      <c r="HPS98" s="78"/>
      <c r="HPT98" s="78"/>
      <c r="HPU98" s="78"/>
      <c r="HPV98" s="78"/>
      <c r="HPW98" s="78"/>
      <c r="HPX98" s="78"/>
      <c r="HPY98" s="78"/>
      <c r="HPZ98" s="78"/>
      <c r="HQA98" s="78"/>
      <c r="HQB98" s="78"/>
      <c r="HQC98" s="78"/>
      <c r="HQD98" s="78"/>
      <c r="HQE98" s="78"/>
      <c r="HQF98" s="78"/>
      <c r="HQG98" s="78"/>
      <c r="HQH98" s="78"/>
      <c r="HQI98" s="78"/>
      <c r="HQJ98" s="78"/>
      <c r="HQK98" s="78"/>
      <c r="HQL98" s="78"/>
      <c r="HQM98" s="78"/>
      <c r="HQN98" s="78"/>
      <c r="HQO98" s="78"/>
      <c r="HQP98" s="78"/>
      <c r="HQQ98" s="78"/>
      <c r="HQR98" s="78"/>
      <c r="HQS98" s="78"/>
      <c r="HQT98" s="78"/>
      <c r="HQU98" s="78"/>
      <c r="HQV98" s="78"/>
      <c r="HQW98" s="78"/>
      <c r="HQX98" s="78"/>
      <c r="HQY98" s="78"/>
      <c r="HQZ98" s="78"/>
      <c r="HRA98" s="78"/>
      <c r="HRB98" s="78"/>
      <c r="HRC98" s="78"/>
      <c r="HRD98" s="78"/>
      <c r="HRE98" s="78"/>
      <c r="HRF98" s="78"/>
      <c r="HRG98" s="78"/>
      <c r="HRH98" s="78"/>
      <c r="HRI98" s="78"/>
      <c r="HRJ98" s="78"/>
      <c r="HRK98" s="78"/>
      <c r="HRL98" s="78"/>
      <c r="HRM98" s="78"/>
      <c r="HRN98" s="78"/>
      <c r="HRO98" s="78"/>
      <c r="HRP98" s="78"/>
      <c r="HRQ98" s="78"/>
      <c r="HRR98" s="78"/>
      <c r="HRS98" s="78"/>
      <c r="HRT98" s="78"/>
      <c r="HRU98" s="78"/>
      <c r="HRV98" s="78"/>
      <c r="HRW98" s="78"/>
      <c r="HRX98" s="78"/>
      <c r="HRY98" s="78"/>
      <c r="HRZ98" s="78"/>
      <c r="HSA98" s="78"/>
      <c r="HSB98" s="78"/>
      <c r="HSC98" s="78"/>
      <c r="HSD98" s="78"/>
      <c r="HSE98" s="78"/>
      <c r="HSF98" s="78"/>
      <c r="HSG98" s="78"/>
      <c r="HSH98" s="78"/>
      <c r="HSI98" s="78"/>
      <c r="HSJ98" s="78"/>
      <c r="HSK98" s="78"/>
      <c r="HSL98" s="78"/>
      <c r="HSM98" s="78"/>
      <c r="HSN98" s="78"/>
      <c r="HSO98" s="78"/>
      <c r="HSP98" s="78"/>
      <c r="HSQ98" s="78"/>
      <c r="HSR98" s="78"/>
      <c r="HSS98" s="78"/>
      <c r="HST98" s="78"/>
      <c r="HSU98" s="78"/>
      <c r="HSV98" s="78"/>
      <c r="HSW98" s="78"/>
      <c r="HSX98" s="78"/>
      <c r="HSY98" s="78"/>
      <c r="HSZ98" s="78"/>
      <c r="HTA98" s="78"/>
      <c r="HTB98" s="78"/>
      <c r="HTC98" s="78"/>
      <c r="HTD98" s="78"/>
      <c r="HTE98" s="78"/>
      <c r="HTF98" s="78"/>
      <c r="HTG98" s="78"/>
      <c r="HTH98" s="78"/>
      <c r="HTI98" s="78"/>
      <c r="HTJ98" s="78"/>
      <c r="HTK98" s="78"/>
      <c r="HTL98" s="78"/>
      <c r="HTM98" s="78"/>
      <c r="HTN98" s="78"/>
      <c r="HTO98" s="78"/>
      <c r="HTP98" s="78"/>
      <c r="HTQ98" s="78"/>
      <c r="HTR98" s="78"/>
      <c r="HTS98" s="78"/>
      <c r="HTT98" s="78"/>
      <c r="HTU98" s="78"/>
      <c r="HTV98" s="78"/>
      <c r="HTW98" s="78"/>
      <c r="HTX98" s="78"/>
      <c r="HTY98" s="78"/>
      <c r="HTZ98" s="78"/>
      <c r="HUA98" s="78"/>
      <c r="HUB98" s="78"/>
      <c r="HUC98" s="78"/>
      <c r="HUD98" s="78"/>
      <c r="HUE98" s="78"/>
      <c r="HUF98" s="78"/>
      <c r="HUG98" s="78"/>
      <c r="HUH98" s="78"/>
      <c r="HUI98" s="78"/>
      <c r="HUJ98" s="78"/>
      <c r="HUK98" s="78"/>
      <c r="HUL98" s="78"/>
      <c r="HUM98" s="78"/>
      <c r="HUN98" s="78"/>
      <c r="HUO98" s="78"/>
      <c r="HUP98" s="78"/>
      <c r="HUQ98" s="78"/>
      <c r="HUR98" s="78"/>
      <c r="HUS98" s="78"/>
      <c r="HUT98" s="78"/>
      <c r="HUU98" s="78"/>
      <c r="HUV98" s="78"/>
      <c r="HUW98" s="78"/>
      <c r="HUX98" s="78"/>
      <c r="HUY98" s="78"/>
      <c r="HUZ98" s="78"/>
      <c r="HVA98" s="78"/>
      <c r="HVB98" s="78"/>
      <c r="HVC98" s="78"/>
      <c r="HVD98" s="78"/>
      <c r="HVE98" s="78"/>
      <c r="HVF98" s="78"/>
      <c r="HVG98" s="78"/>
      <c r="HVH98" s="78"/>
      <c r="HVI98" s="78"/>
      <c r="HVJ98" s="78"/>
      <c r="HVK98" s="78"/>
      <c r="HVL98" s="78"/>
      <c r="HVM98" s="78"/>
      <c r="HVN98" s="78"/>
      <c r="HVO98" s="78"/>
      <c r="HVP98" s="78"/>
      <c r="HVQ98" s="78"/>
      <c r="HVR98" s="78"/>
      <c r="HVS98" s="78"/>
      <c r="HVT98" s="78"/>
      <c r="HVU98" s="78"/>
      <c r="HVV98" s="78"/>
      <c r="HVW98" s="78"/>
      <c r="HVX98" s="78"/>
      <c r="HVY98" s="78"/>
      <c r="HVZ98" s="78"/>
      <c r="HWA98" s="78"/>
      <c r="HWB98" s="78"/>
      <c r="HWC98" s="78"/>
      <c r="HWD98" s="78"/>
      <c r="HWE98" s="78"/>
      <c r="HWF98" s="78"/>
      <c r="HWG98" s="78"/>
      <c r="HWH98" s="78"/>
      <c r="HWI98" s="78"/>
      <c r="HWJ98" s="78"/>
      <c r="HWK98" s="78"/>
      <c r="HWL98" s="78"/>
      <c r="HWM98" s="78"/>
      <c r="HWN98" s="78"/>
      <c r="HWO98" s="78"/>
      <c r="HWP98" s="78"/>
      <c r="HWQ98" s="78"/>
      <c r="HWR98" s="78"/>
      <c r="HWS98" s="78"/>
      <c r="HWT98" s="78"/>
      <c r="HWU98" s="78"/>
      <c r="HWV98" s="78"/>
      <c r="HWW98" s="78"/>
      <c r="HWX98" s="78"/>
      <c r="HWY98" s="78"/>
      <c r="HWZ98" s="78"/>
      <c r="HXA98" s="78"/>
      <c r="HXB98" s="78"/>
      <c r="HXC98" s="78"/>
      <c r="HXD98" s="78"/>
      <c r="HXE98" s="78"/>
      <c r="HXF98" s="78"/>
      <c r="HXG98" s="78"/>
      <c r="HXH98" s="78"/>
      <c r="HXI98" s="78"/>
      <c r="HXJ98" s="78"/>
      <c r="HXK98" s="78"/>
      <c r="HXL98" s="78"/>
      <c r="HXM98" s="78"/>
      <c r="HXN98" s="78"/>
      <c r="HXO98" s="78"/>
      <c r="HXP98" s="78"/>
      <c r="HXQ98" s="78"/>
      <c r="HXR98" s="78"/>
      <c r="HXS98" s="78"/>
      <c r="HXT98" s="78"/>
      <c r="HXU98" s="78"/>
      <c r="HXV98" s="78"/>
      <c r="HXW98" s="78"/>
      <c r="HXX98" s="78"/>
      <c r="HXY98" s="78"/>
      <c r="HXZ98" s="78"/>
      <c r="HYA98" s="78"/>
      <c r="HYB98" s="78"/>
      <c r="HYC98" s="78"/>
      <c r="HYD98" s="78"/>
      <c r="HYE98" s="78"/>
      <c r="HYF98" s="78"/>
      <c r="HYG98" s="78"/>
      <c r="HYH98" s="78"/>
      <c r="HYI98" s="78"/>
      <c r="HYJ98" s="78"/>
      <c r="HYK98" s="78"/>
      <c r="HYL98" s="78"/>
      <c r="HYM98" s="78"/>
      <c r="HYN98" s="78"/>
      <c r="HYO98" s="78"/>
      <c r="HYP98" s="78"/>
      <c r="HYQ98" s="78"/>
      <c r="HYR98" s="78"/>
      <c r="HYS98" s="78"/>
      <c r="HYT98" s="78"/>
      <c r="HYU98" s="78"/>
      <c r="HYV98" s="78"/>
      <c r="HYW98" s="78"/>
      <c r="HYX98" s="78"/>
      <c r="HYY98" s="78"/>
      <c r="HYZ98" s="78"/>
      <c r="HZA98" s="78"/>
      <c r="HZB98" s="78"/>
      <c r="HZC98" s="78"/>
      <c r="HZD98" s="78"/>
      <c r="HZE98" s="78"/>
      <c r="HZF98" s="78"/>
      <c r="HZG98" s="78"/>
      <c r="HZH98" s="78"/>
      <c r="HZI98" s="78"/>
      <c r="HZJ98" s="78"/>
      <c r="HZK98" s="78"/>
      <c r="HZL98" s="78"/>
      <c r="HZM98" s="78"/>
      <c r="HZN98" s="78"/>
      <c r="HZO98" s="78"/>
      <c r="HZP98" s="78"/>
      <c r="HZQ98" s="78"/>
      <c r="HZR98" s="78"/>
      <c r="HZS98" s="78"/>
      <c r="HZT98" s="78"/>
      <c r="HZU98" s="78"/>
      <c r="HZV98" s="78"/>
      <c r="HZW98" s="78"/>
      <c r="HZX98" s="78"/>
      <c r="HZY98" s="78"/>
      <c r="HZZ98" s="78"/>
      <c r="IAA98" s="78"/>
      <c r="IAB98" s="78"/>
      <c r="IAC98" s="78"/>
      <c r="IAD98" s="78"/>
      <c r="IAE98" s="78"/>
      <c r="IAF98" s="78"/>
      <c r="IAG98" s="78"/>
      <c r="IAH98" s="78"/>
      <c r="IAI98" s="78"/>
      <c r="IAJ98" s="78"/>
      <c r="IAK98" s="78"/>
      <c r="IAL98" s="78"/>
      <c r="IAM98" s="78"/>
      <c r="IAN98" s="78"/>
      <c r="IAO98" s="78"/>
      <c r="IAP98" s="78"/>
      <c r="IAQ98" s="78"/>
      <c r="IAR98" s="78"/>
      <c r="IAS98" s="78"/>
      <c r="IAT98" s="78"/>
      <c r="IAU98" s="78"/>
      <c r="IAV98" s="78"/>
      <c r="IAW98" s="78"/>
      <c r="IAX98" s="78"/>
      <c r="IAY98" s="78"/>
      <c r="IAZ98" s="78"/>
      <c r="IBA98" s="78"/>
      <c r="IBB98" s="78"/>
      <c r="IBC98" s="78"/>
      <c r="IBD98" s="78"/>
      <c r="IBE98" s="78"/>
      <c r="IBF98" s="78"/>
      <c r="IBG98" s="78"/>
      <c r="IBH98" s="78"/>
      <c r="IBI98" s="78"/>
      <c r="IBJ98" s="78"/>
      <c r="IBK98" s="78"/>
      <c r="IBL98" s="78"/>
      <c r="IBM98" s="78"/>
      <c r="IBN98" s="78"/>
      <c r="IBO98" s="78"/>
      <c r="IBP98" s="78"/>
      <c r="IBQ98" s="78"/>
      <c r="IBR98" s="78"/>
      <c r="IBS98" s="78"/>
      <c r="IBT98" s="78"/>
      <c r="IBU98" s="78"/>
      <c r="IBV98" s="78"/>
      <c r="IBW98" s="78"/>
      <c r="IBX98" s="78"/>
      <c r="IBY98" s="78"/>
      <c r="IBZ98" s="78"/>
      <c r="ICA98" s="78"/>
      <c r="ICB98" s="78"/>
      <c r="ICC98" s="78"/>
      <c r="ICD98" s="78"/>
      <c r="ICE98" s="78"/>
      <c r="ICF98" s="78"/>
      <c r="ICG98" s="78"/>
      <c r="ICH98" s="78"/>
      <c r="ICI98" s="78"/>
      <c r="ICJ98" s="78"/>
      <c r="ICK98" s="78"/>
      <c r="ICL98" s="78"/>
      <c r="ICM98" s="78"/>
      <c r="ICN98" s="78"/>
      <c r="ICO98" s="78"/>
      <c r="ICP98" s="78"/>
      <c r="ICQ98" s="78"/>
      <c r="ICR98" s="78"/>
      <c r="ICS98" s="78"/>
      <c r="ICT98" s="78"/>
      <c r="ICU98" s="78"/>
      <c r="ICV98" s="78"/>
      <c r="ICW98" s="78"/>
      <c r="ICX98" s="78"/>
      <c r="ICY98" s="78"/>
      <c r="ICZ98" s="78"/>
      <c r="IDA98" s="78"/>
      <c r="IDB98" s="78"/>
      <c r="IDC98" s="78"/>
      <c r="IDD98" s="78"/>
      <c r="IDE98" s="78"/>
      <c r="IDF98" s="78"/>
      <c r="IDG98" s="78"/>
      <c r="IDH98" s="78"/>
      <c r="IDI98" s="78"/>
      <c r="IDJ98" s="78"/>
      <c r="IDK98" s="78"/>
      <c r="IDL98" s="78"/>
      <c r="IDM98" s="78"/>
      <c r="IDN98" s="78"/>
      <c r="IDO98" s="78"/>
      <c r="IDP98" s="78"/>
      <c r="IDQ98" s="78"/>
      <c r="IDR98" s="78"/>
      <c r="IDS98" s="78"/>
      <c r="IDT98" s="78"/>
      <c r="IDU98" s="78"/>
      <c r="IDV98" s="78"/>
      <c r="IDW98" s="78"/>
      <c r="IDX98" s="78"/>
      <c r="IDY98" s="78"/>
      <c r="IDZ98" s="78"/>
      <c r="IEA98" s="78"/>
      <c r="IEB98" s="78"/>
      <c r="IEC98" s="78"/>
      <c r="IED98" s="78"/>
      <c r="IEE98" s="78"/>
      <c r="IEF98" s="78"/>
      <c r="IEG98" s="78"/>
      <c r="IEH98" s="78"/>
      <c r="IEI98" s="78"/>
      <c r="IEJ98" s="78"/>
      <c r="IEK98" s="78"/>
      <c r="IEL98" s="78"/>
      <c r="IEM98" s="78"/>
      <c r="IEN98" s="78"/>
      <c r="IEO98" s="78"/>
      <c r="IEP98" s="78"/>
      <c r="IEQ98" s="78"/>
      <c r="IER98" s="78"/>
      <c r="IES98" s="78"/>
      <c r="IET98" s="78"/>
      <c r="IEU98" s="78"/>
      <c r="IEV98" s="78"/>
      <c r="IEW98" s="78"/>
      <c r="IEX98" s="78"/>
      <c r="IEY98" s="78"/>
      <c r="IEZ98" s="78"/>
      <c r="IFA98" s="78"/>
      <c r="IFB98" s="78"/>
      <c r="IFC98" s="78"/>
      <c r="IFD98" s="78"/>
      <c r="IFE98" s="78"/>
      <c r="IFF98" s="78"/>
      <c r="IFG98" s="78"/>
      <c r="IFH98" s="78"/>
      <c r="IFI98" s="78"/>
      <c r="IFJ98" s="78"/>
      <c r="IFK98" s="78"/>
      <c r="IFL98" s="78"/>
      <c r="IFM98" s="78"/>
      <c r="IFN98" s="78"/>
      <c r="IFO98" s="78"/>
      <c r="IFP98" s="78"/>
      <c r="IFQ98" s="78"/>
      <c r="IFR98" s="78"/>
      <c r="IFS98" s="78"/>
      <c r="IFT98" s="78"/>
      <c r="IFU98" s="78"/>
      <c r="IFV98" s="78"/>
      <c r="IFW98" s="78"/>
      <c r="IFX98" s="78"/>
      <c r="IFY98" s="78"/>
      <c r="IFZ98" s="78"/>
      <c r="IGA98" s="78"/>
      <c r="IGB98" s="78"/>
      <c r="IGC98" s="78"/>
      <c r="IGD98" s="78"/>
      <c r="IGE98" s="78"/>
      <c r="IGF98" s="78"/>
      <c r="IGG98" s="78"/>
      <c r="IGH98" s="78"/>
      <c r="IGI98" s="78"/>
      <c r="IGJ98" s="78"/>
      <c r="IGK98" s="78"/>
      <c r="IGL98" s="78"/>
      <c r="IGM98" s="78"/>
      <c r="IGN98" s="78"/>
      <c r="IGO98" s="78"/>
      <c r="IGP98" s="78"/>
      <c r="IGQ98" s="78"/>
      <c r="IGR98" s="78"/>
      <c r="IGS98" s="78"/>
      <c r="IGT98" s="78"/>
      <c r="IGU98" s="78"/>
      <c r="IGV98" s="78"/>
      <c r="IGW98" s="78"/>
      <c r="IGX98" s="78"/>
      <c r="IGY98" s="78"/>
      <c r="IGZ98" s="78"/>
      <c r="IHA98" s="78"/>
      <c r="IHB98" s="78"/>
      <c r="IHC98" s="78"/>
      <c r="IHD98" s="78"/>
      <c r="IHE98" s="78"/>
      <c r="IHF98" s="78"/>
      <c r="IHG98" s="78"/>
      <c r="IHH98" s="78"/>
      <c r="IHI98" s="78"/>
      <c r="IHJ98" s="78"/>
      <c r="IHK98" s="78"/>
      <c r="IHL98" s="78"/>
      <c r="IHM98" s="78"/>
      <c r="IHN98" s="78"/>
      <c r="IHO98" s="78"/>
      <c r="IHP98" s="78"/>
      <c r="IHQ98" s="78"/>
      <c r="IHR98" s="78"/>
      <c r="IHS98" s="78"/>
      <c r="IHT98" s="78"/>
      <c r="IHU98" s="78"/>
      <c r="IHV98" s="78"/>
      <c r="IHW98" s="78"/>
      <c r="IHX98" s="78"/>
      <c r="IHY98" s="78"/>
      <c r="IHZ98" s="78"/>
      <c r="IIA98" s="78"/>
      <c r="IIB98" s="78"/>
      <c r="IIC98" s="78"/>
      <c r="IID98" s="78"/>
      <c r="IIE98" s="78"/>
      <c r="IIF98" s="78"/>
      <c r="IIG98" s="78"/>
      <c r="IIH98" s="78"/>
      <c r="III98" s="78"/>
      <c r="IIJ98" s="78"/>
      <c r="IIK98" s="78"/>
      <c r="IIL98" s="78"/>
      <c r="IIM98" s="78"/>
      <c r="IIN98" s="78"/>
      <c r="IIO98" s="78"/>
      <c r="IIP98" s="78"/>
      <c r="IIQ98" s="78"/>
      <c r="IIR98" s="78"/>
      <c r="IIS98" s="78"/>
      <c r="IIT98" s="78"/>
      <c r="IIU98" s="78"/>
      <c r="IIV98" s="78"/>
      <c r="IIW98" s="78"/>
      <c r="IIX98" s="78"/>
      <c r="IIY98" s="78"/>
      <c r="IIZ98" s="78"/>
      <c r="IJA98" s="78"/>
      <c r="IJB98" s="78"/>
      <c r="IJC98" s="78"/>
      <c r="IJD98" s="78"/>
      <c r="IJE98" s="78"/>
      <c r="IJF98" s="78"/>
      <c r="IJG98" s="78"/>
      <c r="IJH98" s="78"/>
      <c r="IJI98" s="78"/>
      <c r="IJJ98" s="78"/>
      <c r="IJK98" s="78"/>
      <c r="IJL98" s="78"/>
      <c r="IJM98" s="78"/>
      <c r="IJN98" s="78"/>
      <c r="IJO98" s="78"/>
      <c r="IJP98" s="78"/>
      <c r="IJQ98" s="78"/>
      <c r="IJR98" s="78"/>
      <c r="IJS98" s="78"/>
      <c r="IJT98" s="78"/>
      <c r="IJU98" s="78"/>
      <c r="IJV98" s="78"/>
      <c r="IJW98" s="78"/>
      <c r="IJX98" s="78"/>
      <c r="IJY98" s="78"/>
      <c r="IJZ98" s="78"/>
      <c r="IKA98" s="78"/>
      <c r="IKB98" s="78"/>
      <c r="IKC98" s="78"/>
      <c r="IKD98" s="78"/>
      <c r="IKE98" s="78"/>
      <c r="IKF98" s="78"/>
      <c r="IKG98" s="78"/>
      <c r="IKH98" s="78"/>
      <c r="IKI98" s="78"/>
      <c r="IKJ98" s="78"/>
      <c r="IKK98" s="78"/>
      <c r="IKL98" s="78"/>
      <c r="IKM98" s="78"/>
      <c r="IKN98" s="78"/>
      <c r="IKO98" s="78"/>
      <c r="IKP98" s="78"/>
      <c r="IKQ98" s="78"/>
      <c r="IKR98" s="78"/>
      <c r="IKS98" s="78"/>
      <c r="IKT98" s="78"/>
      <c r="IKU98" s="78"/>
      <c r="IKV98" s="78"/>
      <c r="IKW98" s="78"/>
      <c r="IKX98" s="78"/>
      <c r="IKY98" s="78"/>
      <c r="IKZ98" s="78"/>
      <c r="ILA98" s="78"/>
      <c r="ILB98" s="78"/>
      <c r="ILC98" s="78"/>
      <c r="ILD98" s="78"/>
      <c r="ILE98" s="78"/>
      <c r="ILF98" s="78"/>
      <c r="ILG98" s="78"/>
      <c r="ILH98" s="78"/>
      <c r="ILI98" s="78"/>
      <c r="ILJ98" s="78"/>
      <c r="ILK98" s="78"/>
      <c r="ILL98" s="78"/>
      <c r="ILM98" s="78"/>
      <c r="ILN98" s="78"/>
      <c r="ILO98" s="78"/>
      <c r="ILP98" s="78"/>
      <c r="ILQ98" s="78"/>
      <c r="ILR98" s="78"/>
      <c r="ILS98" s="78"/>
      <c r="ILT98" s="78"/>
      <c r="ILU98" s="78"/>
      <c r="ILV98" s="78"/>
      <c r="ILW98" s="78"/>
      <c r="ILX98" s="78"/>
      <c r="ILY98" s="78"/>
      <c r="ILZ98" s="78"/>
      <c r="IMA98" s="78"/>
      <c r="IMB98" s="78"/>
      <c r="IMC98" s="78"/>
      <c r="IMD98" s="78"/>
      <c r="IME98" s="78"/>
      <c r="IMF98" s="78"/>
      <c r="IMG98" s="78"/>
      <c r="IMH98" s="78"/>
      <c r="IMI98" s="78"/>
      <c r="IMJ98" s="78"/>
      <c r="IMK98" s="78"/>
      <c r="IML98" s="78"/>
      <c r="IMM98" s="78"/>
      <c r="IMN98" s="78"/>
      <c r="IMO98" s="78"/>
      <c r="IMP98" s="78"/>
      <c r="IMQ98" s="78"/>
      <c r="IMR98" s="78"/>
      <c r="IMS98" s="78"/>
      <c r="IMT98" s="78"/>
      <c r="IMU98" s="78"/>
      <c r="IMV98" s="78"/>
      <c r="IMW98" s="78"/>
      <c r="IMX98" s="78"/>
      <c r="IMY98" s="78"/>
      <c r="IMZ98" s="78"/>
      <c r="INA98" s="78"/>
      <c r="INB98" s="78"/>
      <c r="INC98" s="78"/>
      <c r="IND98" s="78"/>
      <c r="INE98" s="78"/>
      <c r="INF98" s="78"/>
      <c r="ING98" s="78"/>
      <c r="INH98" s="78"/>
      <c r="INI98" s="78"/>
      <c r="INJ98" s="78"/>
      <c r="INK98" s="78"/>
      <c r="INL98" s="78"/>
      <c r="INM98" s="78"/>
      <c r="INN98" s="78"/>
      <c r="INO98" s="78"/>
      <c r="INP98" s="78"/>
      <c r="INQ98" s="78"/>
      <c r="INR98" s="78"/>
      <c r="INS98" s="78"/>
      <c r="INT98" s="78"/>
      <c r="INU98" s="78"/>
      <c r="INV98" s="78"/>
      <c r="INW98" s="78"/>
      <c r="INX98" s="78"/>
      <c r="INY98" s="78"/>
      <c r="INZ98" s="78"/>
      <c r="IOA98" s="78"/>
      <c r="IOB98" s="78"/>
      <c r="IOC98" s="78"/>
      <c r="IOD98" s="78"/>
      <c r="IOE98" s="78"/>
      <c r="IOF98" s="78"/>
      <c r="IOG98" s="78"/>
      <c r="IOH98" s="78"/>
      <c r="IOI98" s="78"/>
      <c r="IOJ98" s="78"/>
      <c r="IOK98" s="78"/>
      <c r="IOL98" s="78"/>
      <c r="IOM98" s="78"/>
      <c r="ION98" s="78"/>
      <c r="IOO98" s="78"/>
      <c r="IOP98" s="78"/>
      <c r="IOQ98" s="78"/>
      <c r="IOR98" s="78"/>
      <c r="IOS98" s="78"/>
      <c r="IOT98" s="78"/>
      <c r="IOU98" s="78"/>
      <c r="IOV98" s="78"/>
      <c r="IOW98" s="78"/>
      <c r="IOX98" s="78"/>
      <c r="IOY98" s="78"/>
      <c r="IOZ98" s="78"/>
      <c r="IPA98" s="78"/>
      <c r="IPB98" s="78"/>
      <c r="IPC98" s="78"/>
      <c r="IPD98" s="78"/>
      <c r="IPE98" s="78"/>
      <c r="IPF98" s="78"/>
      <c r="IPG98" s="78"/>
      <c r="IPH98" s="78"/>
      <c r="IPI98" s="78"/>
      <c r="IPJ98" s="78"/>
      <c r="IPK98" s="78"/>
      <c r="IPL98" s="78"/>
      <c r="IPM98" s="78"/>
      <c r="IPN98" s="78"/>
      <c r="IPO98" s="78"/>
      <c r="IPP98" s="78"/>
      <c r="IPQ98" s="78"/>
      <c r="IPR98" s="78"/>
      <c r="IPS98" s="78"/>
      <c r="IPT98" s="78"/>
      <c r="IPU98" s="78"/>
      <c r="IPV98" s="78"/>
      <c r="IPW98" s="78"/>
      <c r="IPX98" s="78"/>
      <c r="IPY98" s="78"/>
      <c r="IPZ98" s="78"/>
      <c r="IQA98" s="78"/>
      <c r="IQB98" s="78"/>
      <c r="IQC98" s="78"/>
      <c r="IQD98" s="78"/>
      <c r="IQE98" s="78"/>
      <c r="IQF98" s="78"/>
      <c r="IQG98" s="78"/>
      <c r="IQH98" s="78"/>
      <c r="IQI98" s="78"/>
      <c r="IQJ98" s="78"/>
      <c r="IQK98" s="78"/>
      <c r="IQL98" s="78"/>
      <c r="IQM98" s="78"/>
      <c r="IQN98" s="78"/>
      <c r="IQO98" s="78"/>
      <c r="IQP98" s="78"/>
      <c r="IQQ98" s="78"/>
      <c r="IQR98" s="78"/>
      <c r="IQS98" s="78"/>
      <c r="IQT98" s="78"/>
      <c r="IQU98" s="78"/>
      <c r="IQV98" s="78"/>
      <c r="IQW98" s="78"/>
      <c r="IQX98" s="78"/>
      <c r="IQY98" s="78"/>
      <c r="IQZ98" s="78"/>
      <c r="IRA98" s="78"/>
      <c r="IRB98" s="78"/>
      <c r="IRC98" s="78"/>
      <c r="IRD98" s="78"/>
      <c r="IRE98" s="78"/>
      <c r="IRF98" s="78"/>
      <c r="IRG98" s="78"/>
      <c r="IRH98" s="78"/>
      <c r="IRI98" s="78"/>
      <c r="IRJ98" s="78"/>
      <c r="IRK98" s="78"/>
      <c r="IRL98" s="78"/>
      <c r="IRM98" s="78"/>
      <c r="IRN98" s="78"/>
      <c r="IRO98" s="78"/>
      <c r="IRP98" s="78"/>
      <c r="IRQ98" s="78"/>
      <c r="IRR98" s="78"/>
      <c r="IRS98" s="78"/>
      <c r="IRT98" s="78"/>
      <c r="IRU98" s="78"/>
      <c r="IRV98" s="78"/>
      <c r="IRW98" s="78"/>
      <c r="IRX98" s="78"/>
      <c r="IRY98" s="78"/>
      <c r="IRZ98" s="78"/>
      <c r="ISA98" s="78"/>
      <c r="ISB98" s="78"/>
      <c r="ISC98" s="78"/>
      <c r="ISD98" s="78"/>
      <c r="ISE98" s="78"/>
      <c r="ISF98" s="78"/>
      <c r="ISG98" s="78"/>
      <c r="ISH98" s="78"/>
      <c r="ISI98" s="78"/>
      <c r="ISJ98" s="78"/>
      <c r="ISK98" s="78"/>
      <c r="ISL98" s="78"/>
      <c r="ISM98" s="78"/>
      <c r="ISN98" s="78"/>
      <c r="ISO98" s="78"/>
      <c r="ISP98" s="78"/>
      <c r="ISQ98" s="78"/>
      <c r="ISR98" s="78"/>
      <c r="ISS98" s="78"/>
      <c r="IST98" s="78"/>
      <c r="ISU98" s="78"/>
      <c r="ISV98" s="78"/>
      <c r="ISW98" s="78"/>
      <c r="ISX98" s="78"/>
      <c r="ISY98" s="78"/>
      <c r="ISZ98" s="78"/>
      <c r="ITA98" s="78"/>
      <c r="ITB98" s="78"/>
      <c r="ITC98" s="78"/>
      <c r="ITD98" s="78"/>
      <c r="ITE98" s="78"/>
      <c r="ITF98" s="78"/>
      <c r="ITG98" s="78"/>
      <c r="ITH98" s="78"/>
      <c r="ITI98" s="78"/>
      <c r="ITJ98" s="78"/>
      <c r="ITK98" s="78"/>
      <c r="ITL98" s="78"/>
      <c r="ITM98" s="78"/>
      <c r="ITN98" s="78"/>
      <c r="ITO98" s="78"/>
      <c r="ITP98" s="78"/>
      <c r="ITQ98" s="78"/>
      <c r="ITR98" s="78"/>
      <c r="ITS98" s="78"/>
      <c r="ITT98" s="78"/>
      <c r="ITU98" s="78"/>
      <c r="ITV98" s="78"/>
      <c r="ITW98" s="78"/>
      <c r="ITX98" s="78"/>
      <c r="ITY98" s="78"/>
      <c r="ITZ98" s="78"/>
      <c r="IUA98" s="78"/>
      <c r="IUB98" s="78"/>
      <c r="IUC98" s="78"/>
      <c r="IUD98" s="78"/>
      <c r="IUE98" s="78"/>
      <c r="IUF98" s="78"/>
      <c r="IUG98" s="78"/>
      <c r="IUH98" s="78"/>
      <c r="IUI98" s="78"/>
      <c r="IUJ98" s="78"/>
      <c r="IUK98" s="78"/>
      <c r="IUL98" s="78"/>
      <c r="IUM98" s="78"/>
      <c r="IUN98" s="78"/>
      <c r="IUO98" s="78"/>
      <c r="IUP98" s="78"/>
      <c r="IUQ98" s="78"/>
      <c r="IUR98" s="78"/>
      <c r="IUS98" s="78"/>
      <c r="IUT98" s="78"/>
      <c r="IUU98" s="78"/>
      <c r="IUV98" s="78"/>
      <c r="IUW98" s="78"/>
      <c r="IUX98" s="78"/>
      <c r="IUY98" s="78"/>
      <c r="IUZ98" s="78"/>
      <c r="IVA98" s="78"/>
      <c r="IVB98" s="78"/>
      <c r="IVC98" s="78"/>
      <c r="IVD98" s="78"/>
      <c r="IVE98" s="78"/>
      <c r="IVF98" s="78"/>
      <c r="IVG98" s="78"/>
      <c r="IVH98" s="78"/>
      <c r="IVI98" s="78"/>
      <c r="IVJ98" s="78"/>
      <c r="IVK98" s="78"/>
      <c r="IVL98" s="78"/>
      <c r="IVM98" s="78"/>
      <c r="IVN98" s="78"/>
      <c r="IVO98" s="78"/>
      <c r="IVP98" s="78"/>
      <c r="IVQ98" s="78"/>
      <c r="IVR98" s="78"/>
      <c r="IVS98" s="78"/>
      <c r="IVT98" s="78"/>
      <c r="IVU98" s="78"/>
      <c r="IVV98" s="78"/>
      <c r="IVW98" s="78"/>
      <c r="IVX98" s="78"/>
      <c r="IVY98" s="78"/>
      <c r="IVZ98" s="78"/>
      <c r="IWA98" s="78"/>
      <c r="IWB98" s="78"/>
      <c r="IWC98" s="78"/>
      <c r="IWD98" s="78"/>
      <c r="IWE98" s="78"/>
      <c r="IWF98" s="78"/>
      <c r="IWG98" s="78"/>
      <c r="IWH98" s="78"/>
      <c r="IWI98" s="78"/>
      <c r="IWJ98" s="78"/>
      <c r="IWK98" s="78"/>
      <c r="IWL98" s="78"/>
      <c r="IWM98" s="78"/>
      <c r="IWN98" s="78"/>
      <c r="IWO98" s="78"/>
      <c r="IWP98" s="78"/>
      <c r="IWQ98" s="78"/>
      <c r="IWR98" s="78"/>
      <c r="IWS98" s="78"/>
      <c r="IWT98" s="78"/>
      <c r="IWU98" s="78"/>
      <c r="IWV98" s="78"/>
      <c r="IWW98" s="78"/>
      <c r="IWX98" s="78"/>
      <c r="IWY98" s="78"/>
      <c r="IWZ98" s="78"/>
      <c r="IXA98" s="78"/>
      <c r="IXB98" s="78"/>
      <c r="IXC98" s="78"/>
      <c r="IXD98" s="78"/>
      <c r="IXE98" s="78"/>
      <c r="IXF98" s="78"/>
      <c r="IXG98" s="78"/>
      <c r="IXH98" s="78"/>
      <c r="IXI98" s="78"/>
      <c r="IXJ98" s="78"/>
      <c r="IXK98" s="78"/>
      <c r="IXL98" s="78"/>
      <c r="IXM98" s="78"/>
      <c r="IXN98" s="78"/>
      <c r="IXO98" s="78"/>
      <c r="IXP98" s="78"/>
      <c r="IXQ98" s="78"/>
      <c r="IXR98" s="78"/>
      <c r="IXS98" s="78"/>
      <c r="IXT98" s="78"/>
      <c r="IXU98" s="78"/>
      <c r="IXV98" s="78"/>
      <c r="IXW98" s="78"/>
      <c r="IXX98" s="78"/>
      <c r="IXY98" s="78"/>
      <c r="IXZ98" s="78"/>
      <c r="IYA98" s="78"/>
      <c r="IYB98" s="78"/>
      <c r="IYC98" s="78"/>
      <c r="IYD98" s="78"/>
      <c r="IYE98" s="78"/>
      <c r="IYF98" s="78"/>
      <c r="IYG98" s="78"/>
      <c r="IYH98" s="78"/>
      <c r="IYI98" s="78"/>
      <c r="IYJ98" s="78"/>
      <c r="IYK98" s="78"/>
      <c r="IYL98" s="78"/>
      <c r="IYM98" s="78"/>
      <c r="IYN98" s="78"/>
      <c r="IYO98" s="78"/>
      <c r="IYP98" s="78"/>
      <c r="IYQ98" s="78"/>
      <c r="IYR98" s="78"/>
      <c r="IYS98" s="78"/>
      <c r="IYT98" s="78"/>
      <c r="IYU98" s="78"/>
      <c r="IYV98" s="78"/>
      <c r="IYW98" s="78"/>
      <c r="IYX98" s="78"/>
      <c r="IYY98" s="78"/>
      <c r="IYZ98" s="78"/>
      <c r="IZA98" s="78"/>
      <c r="IZB98" s="78"/>
      <c r="IZC98" s="78"/>
      <c r="IZD98" s="78"/>
      <c r="IZE98" s="78"/>
      <c r="IZF98" s="78"/>
      <c r="IZG98" s="78"/>
      <c r="IZH98" s="78"/>
      <c r="IZI98" s="78"/>
      <c r="IZJ98" s="78"/>
      <c r="IZK98" s="78"/>
      <c r="IZL98" s="78"/>
      <c r="IZM98" s="78"/>
      <c r="IZN98" s="78"/>
      <c r="IZO98" s="78"/>
      <c r="IZP98" s="78"/>
      <c r="IZQ98" s="78"/>
      <c r="IZR98" s="78"/>
      <c r="IZS98" s="78"/>
      <c r="IZT98" s="78"/>
      <c r="IZU98" s="78"/>
      <c r="IZV98" s="78"/>
      <c r="IZW98" s="78"/>
      <c r="IZX98" s="78"/>
      <c r="IZY98" s="78"/>
      <c r="IZZ98" s="78"/>
      <c r="JAA98" s="78"/>
      <c r="JAB98" s="78"/>
      <c r="JAC98" s="78"/>
      <c r="JAD98" s="78"/>
      <c r="JAE98" s="78"/>
      <c r="JAF98" s="78"/>
      <c r="JAG98" s="78"/>
      <c r="JAH98" s="78"/>
      <c r="JAI98" s="78"/>
      <c r="JAJ98" s="78"/>
      <c r="JAK98" s="78"/>
      <c r="JAL98" s="78"/>
      <c r="JAM98" s="78"/>
      <c r="JAN98" s="78"/>
      <c r="JAO98" s="78"/>
      <c r="JAP98" s="78"/>
      <c r="JAQ98" s="78"/>
      <c r="JAR98" s="78"/>
      <c r="JAS98" s="78"/>
      <c r="JAT98" s="78"/>
      <c r="JAU98" s="78"/>
      <c r="JAV98" s="78"/>
      <c r="JAW98" s="78"/>
      <c r="JAX98" s="78"/>
      <c r="JAY98" s="78"/>
      <c r="JAZ98" s="78"/>
      <c r="JBA98" s="78"/>
      <c r="JBB98" s="78"/>
      <c r="JBC98" s="78"/>
      <c r="JBD98" s="78"/>
      <c r="JBE98" s="78"/>
      <c r="JBF98" s="78"/>
      <c r="JBG98" s="78"/>
      <c r="JBH98" s="78"/>
      <c r="JBI98" s="78"/>
      <c r="JBJ98" s="78"/>
      <c r="JBK98" s="78"/>
      <c r="JBL98" s="78"/>
      <c r="JBM98" s="78"/>
      <c r="JBN98" s="78"/>
      <c r="JBO98" s="78"/>
      <c r="JBP98" s="78"/>
      <c r="JBQ98" s="78"/>
      <c r="JBR98" s="78"/>
      <c r="JBS98" s="78"/>
      <c r="JBT98" s="78"/>
      <c r="JBU98" s="78"/>
      <c r="JBV98" s="78"/>
      <c r="JBW98" s="78"/>
      <c r="JBX98" s="78"/>
      <c r="JBY98" s="78"/>
      <c r="JBZ98" s="78"/>
      <c r="JCA98" s="78"/>
      <c r="JCB98" s="78"/>
      <c r="JCC98" s="78"/>
      <c r="JCD98" s="78"/>
      <c r="JCE98" s="78"/>
      <c r="JCF98" s="78"/>
      <c r="JCG98" s="78"/>
      <c r="JCH98" s="78"/>
      <c r="JCI98" s="78"/>
      <c r="JCJ98" s="78"/>
      <c r="JCK98" s="78"/>
      <c r="JCL98" s="78"/>
      <c r="JCM98" s="78"/>
      <c r="JCN98" s="78"/>
      <c r="JCO98" s="78"/>
      <c r="JCP98" s="78"/>
      <c r="JCQ98" s="78"/>
      <c r="JCR98" s="78"/>
      <c r="JCS98" s="78"/>
      <c r="JCT98" s="78"/>
      <c r="JCU98" s="78"/>
      <c r="JCV98" s="78"/>
      <c r="JCW98" s="78"/>
      <c r="JCX98" s="78"/>
      <c r="JCY98" s="78"/>
      <c r="JCZ98" s="78"/>
      <c r="JDA98" s="78"/>
      <c r="JDB98" s="78"/>
      <c r="JDC98" s="78"/>
      <c r="JDD98" s="78"/>
      <c r="JDE98" s="78"/>
      <c r="JDF98" s="78"/>
      <c r="JDG98" s="78"/>
      <c r="JDH98" s="78"/>
      <c r="JDI98" s="78"/>
      <c r="JDJ98" s="78"/>
      <c r="JDK98" s="78"/>
      <c r="JDL98" s="78"/>
      <c r="JDM98" s="78"/>
      <c r="JDN98" s="78"/>
      <c r="JDO98" s="78"/>
      <c r="JDP98" s="78"/>
      <c r="JDQ98" s="78"/>
      <c r="JDR98" s="78"/>
      <c r="JDS98" s="78"/>
      <c r="JDT98" s="78"/>
      <c r="JDU98" s="78"/>
      <c r="JDV98" s="78"/>
      <c r="JDW98" s="78"/>
      <c r="JDX98" s="78"/>
      <c r="JDY98" s="78"/>
      <c r="JDZ98" s="78"/>
      <c r="JEA98" s="78"/>
      <c r="JEB98" s="78"/>
      <c r="JEC98" s="78"/>
      <c r="JED98" s="78"/>
      <c r="JEE98" s="78"/>
      <c r="JEF98" s="78"/>
      <c r="JEG98" s="78"/>
      <c r="JEH98" s="78"/>
      <c r="JEI98" s="78"/>
      <c r="JEJ98" s="78"/>
      <c r="JEK98" s="78"/>
      <c r="JEL98" s="78"/>
      <c r="JEM98" s="78"/>
      <c r="JEN98" s="78"/>
      <c r="JEO98" s="78"/>
      <c r="JEP98" s="78"/>
      <c r="JEQ98" s="78"/>
      <c r="JER98" s="78"/>
      <c r="JES98" s="78"/>
      <c r="JET98" s="78"/>
      <c r="JEU98" s="78"/>
      <c r="JEV98" s="78"/>
      <c r="JEW98" s="78"/>
      <c r="JEX98" s="78"/>
      <c r="JEY98" s="78"/>
      <c r="JEZ98" s="78"/>
      <c r="JFA98" s="78"/>
      <c r="JFB98" s="78"/>
      <c r="JFC98" s="78"/>
      <c r="JFD98" s="78"/>
      <c r="JFE98" s="78"/>
      <c r="JFF98" s="78"/>
      <c r="JFG98" s="78"/>
      <c r="JFH98" s="78"/>
      <c r="JFI98" s="78"/>
      <c r="JFJ98" s="78"/>
      <c r="JFK98" s="78"/>
      <c r="JFL98" s="78"/>
      <c r="JFM98" s="78"/>
      <c r="JFN98" s="78"/>
      <c r="JFO98" s="78"/>
      <c r="JFP98" s="78"/>
      <c r="JFQ98" s="78"/>
      <c r="JFR98" s="78"/>
      <c r="JFS98" s="78"/>
      <c r="JFT98" s="78"/>
      <c r="JFU98" s="78"/>
      <c r="JFV98" s="78"/>
      <c r="JFW98" s="78"/>
      <c r="JFX98" s="78"/>
      <c r="JFY98" s="78"/>
      <c r="JFZ98" s="78"/>
      <c r="JGA98" s="78"/>
      <c r="JGB98" s="78"/>
      <c r="JGC98" s="78"/>
      <c r="JGD98" s="78"/>
      <c r="JGE98" s="78"/>
      <c r="JGF98" s="78"/>
      <c r="JGG98" s="78"/>
      <c r="JGH98" s="78"/>
      <c r="JGI98" s="78"/>
      <c r="JGJ98" s="78"/>
      <c r="JGK98" s="78"/>
      <c r="JGL98" s="78"/>
      <c r="JGM98" s="78"/>
      <c r="JGN98" s="78"/>
      <c r="JGO98" s="78"/>
      <c r="JGP98" s="78"/>
      <c r="JGQ98" s="78"/>
      <c r="JGR98" s="78"/>
      <c r="JGS98" s="78"/>
      <c r="JGT98" s="78"/>
      <c r="JGU98" s="78"/>
      <c r="JGV98" s="78"/>
      <c r="JGW98" s="78"/>
      <c r="JGX98" s="78"/>
      <c r="JGY98" s="78"/>
      <c r="JGZ98" s="78"/>
      <c r="JHA98" s="78"/>
      <c r="JHB98" s="78"/>
      <c r="JHC98" s="78"/>
      <c r="JHD98" s="78"/>
      <c r="JHE98" s="78"/>
      <c r="JHF98" s="78"/>
      <c r="JHG98" s="78"/>
      <c r="JHH98" s="78"/>
      <c r="JHI98" s="78"/>
      <c r="JHJ98" s="78"/>
      <c r="JHK98" s="78"/>
      <c r="JHL98" s="78"/>
      <c r="JHM98" s="78"/>
      <c r="JHN98" s="78"/>
      <c r="JHO98" s="78"/>
      <c r="JHP98" s="78"/>
      <c r="JHQ98" s="78"/>
      <c r="JHR98" s="78"/>
      <c r="JHS98" s="78"/>
      <c r="JHT98" s="78"/>
      <c r="JHU98" s="78"/>
      <c r="JHV98" s="78"/>
      <c r="JHW98" s="78"/>
      <c r="JHX98" s="78"/>
      <c r="JHY98" s="78"/>
      <c r="JHZ98" s="78"/>
      <c r="JIA98" s="78"/>
      <c r="JIB98" s="78"/>
      <c r="JIC98" s="78"/>
      <c r="JID98" s="78"/>
      <c r="JIE98" s="78"/>
      <c r="JIF98" s="78"/>
      <c r="JIG98" s="78"/>
      <c r="JIH98" s="78"/>
      <c r="JII98" s="78"/>
      <c r="JIJ98" s="78"/>
      <c r="JIK98" s="78"/>
      <c r="JIL98" s="78"/>
      <c r="JIM98" s="78"/>
      <c r="JIN98" s="78"/>
      <c r="JIO98" s="78"/>
      <c r="JIP98" s="78"/>
      <c r="JIQ98" s="78"/>
      <c r="JIR98" s="78"/>
      <c r="JIS98" s="78"/>
      <c r="JIT98" s="78"/>
      <c r="JIU98" s="78"/>
      <c r="JIV98" s="78"/>
      <c r="JIW98" s="78"/>
      <c r="JIX98" s="78"/>
      <c r="JIY98" s="78"/>
      <c r="JIZ98" s="78"/>
      <c r="JJA98" s="78"/>
      <c r="JJB98" s="78"/>
      <c r="JJC98" s="78"/>
      <c r="JJD98" s="78"/>
      <c r="JJE98" s="78"/>
      <c r="JJF98" s="78"/>
      <c r="JJG98" s="78"/>
      <c r="JJH98" s="78"/>
      <c r="JJI98" s="78"/>
      <c r="JJJ98" s="78"/>
      <c r="JJK98" s="78"/>
      <c r="JJL98" s="78"/>
      <c r="JJM98" s="78"/>
      <c r="JJN98" s="78"/>
      <c r="JJO98" s="78"/>
      <c r="JJP98" s="78"/>
      <c r="JJQ98" s="78"/>
      <c r="JJR98" s="78"/>
      <c r="JJS98" s="78"/>
      <c r="JJT98" s="78"/>
      <c r="JJU98" s="78"/>
      <c r="JJV98" s="78"/>
      <c r="JJW98" s="78"/>
      <c r="JJX98" s="78"/>
      <c r="JJY98" s="78"/>
      <c r="JJZ98" s="78"/>
      <c r="JKA98" s="78"/>
      <c r="JKB98" s="78"/>
      <c r="JKC98" s="78"/>
      <c r="JKD98" s="78"/>
      <c r="JKE98" s="78"/>
      <c r="JKF98" s="78"/>
      <c r="JKG98" s="78"/>
      <c r="JKH98" s="78"/>
      <c r="JKI98" s="78"/>
      <c r="JKJ98" s="78"/>
      <c r="JKK98" s="78"/>
      <c r="JKL98" s="78"/>
      <c r="JKM98" s="78"/>
      <c r="JKN98" s="78"/>
      <c r="JKO98" s="78"/>
      <c r="JKP98" s="78"/>
      <c r="JKQ98" s="78"/>
      <c r="JKR98" s="78"/>
      <c r="JKS98" s="78"/>
      <c r="JKT98" s="78"/>
      <c r="JKU98" s="78"/>
      <c r="JKV98" s="78"/>
      <c r="JKW98" s="78"/>
      <c r="JKX98" s="78"/>
      <c r="JKY98" s="78"/>
      <c r="JKZ98" s="78"/>
      <c r="JLA98" s="78"/>
      <c r="JLB98" s="78"/>
      <c r="JLC98" s="78"/>
      <c r="JLD98" s="78"/>
      <c r="JLE98" s="78"/>
      <c r="JLF98" s="78"/>
      <c r="JLG98" s="78"/>
      <c r="JLH98" s="78"/>
      <c r="JLI98" s="78"/>
      <c r="JLJ98" s="78"/>
      <c r="JLK98" s="78"/>
      <c r="JLL98" s="78"/>
      <c r="JLM98" s="78"/>
      <c r="JLN98" s="78"/>
      <c r="JLO98" s="78"/>
      <c r="JLP98" s="78"/>
      <c r="JLQ98" s="78"/>
      <c r="JLR98" s="78"/>
      <c r="JLS98" s="78"/>
      <c r="JLT98" s="78"/>
      <c r="JLU98" s="78"/>
      <c r="JLV98" s="78"/>
      <c r="JLW98" s="78"/>
      <c r="JLX98" s="78"/>
      <c r="JLY98" s="78"/>
      <c r="JLZ98" s="78"/>
      <c r="JMA98" s="78"/>
      <c r="JMB98" s="78"/>
      <c r="JMC98" s="78"/>
      <c r="JMD98" s="78"/>
      <c r="JME98" s="78"/>
      <c r="JMF98" s="78"/>
      <c r="JMG98" s="78"/>
      <c r="JMH98" s="78"/>
      <c r="JMI98" s="78"/>
      <c r="JMJ98" s="78"/>
      <c r="JMK98" s="78"/>
      <c r="JML98" s="78"/>
      <c r="JMM98" s="78"/>
      <c r="JMN98" s="78"/>
      <c r="JMO98" s="78"/>
      <c r="JMP98" s="78"/>
      <c r="JMQ98" s="78"/>
      <c r="JMR98" s="78"/>
      <c r="JMS98" s="78"/>
      <c r="JMT98" s="78"/>
      <c r="JMU98" s="78"/>
      <c r="JMV98" s="78"/>
      <c r="JMW98" s="78"/>
      <c r="JMX98" s="78"/>
      <c r="JMY98" s="78"/>
      <c r="JMZ98" s="78"/>
      <c r="JNA98" s="78"/>
      <c r="JNB98" s="78"/>
      <c r="JNC98" s="78"/>
      <c r="JND98" s="78"/>
      <c r="JNE98" s="78"/>
      <c r="JNF98" s="78"/>
      <c r="JNG98" s="78"/>
      <c r="JNH98" s="78"/>
      <c r="JNI98" s="78"/>
      <c r="JNJ98" s="78"/>
      <c r="JNK98" s="78"/>
      <c r="JNL98" s="78"/>
      <c r="JNM98" s="78"/>
      <c r="JNN98" s="78"/>
      <c r="JNO98" s="78"/>
      <c r="JNP98" s="78"/>
      <c r="JNQ98" s="78"/>
      <c r="JNR98" s="78"/>
      <c r="JNS98" s="78"/>
      <c r="JNT98" s="78"/>
      <c r="JNU98" s="78"/>
      <c r="JNV98" s="78"/>
      <c r="JNW98" s="78"/>
      <c r="JNX98" s="78"/>
      <c r="JNY98" s="78"/>
      <c r="JNZ98" s="78"/>
      <c r="JOA98" s="78"/>
      <c r="JOB98" s="78"/>
      <c r="JOC98" s="78"/>
      <c r="JOD98" s="78"/>
      <c r="JOE98" s="78"/>
      <c r="JOF98" s="78"/>
      <c r="JOG98" s="78"/>
      <c r="JOH98" s="78"/>
      <c r="JOI98" s="78"/>
      <c r="JOJ98" s="78"/>
      <c r="JOK98" s="78"/>
      <c r="JOL98" s="78"/>
      <c r="JOM98" s="78"/>
      <c r="JON98" s="78"/>
      <c r="JOO98" s="78"/>
      <c r="JOP98" s="78"/>
      <c r="JOQ98" s="78"/>
      <c r="JOR98" s="78"/>
      <c r="JOS98" s="78"/>
      <c r="JOT98" s="78"/>
      <c r="JOU98" s="78"/>
      <c r="JOV98" s="78"/>
      <c r="JOW98" s="78"/>
      <c r="JOX98" s="78"/>
      <c r="JOY98" s="78"/>
      <c r="JOZ98" s="78"/>
      <c r="JPA98" s="78"/>
      <c r="JPB98" s="78"/>
      <c r="JPC98" s="78"/>
      <c r="JPD98" s="78"/>
      <c r="JPE98" s="78"/>
      <c r="JPF98" s="78"/>
      <c r="JPG98" s="78"/>
      <c r="JPH98" s="78"/>
      <c r="JPI98" s="78"/>
      <c r="JPJ98" s="78"/>
      <c r="JPK98" s="78"/>
      <c r="JPL98" s="78"/>
      <c r="JPM98" s="78"/>
      <c r="JPN98" s="78"/>
      <c r="JPO98" s="78"/>
      <c r="JPP98" s="78"/>
      <c r="JPQ98" s="78"/>
      <c r="JPR98" s="78"/>
      <c r="JPS98" s="78"/>
      <c r="JPT98" s="78"/>
      <c r="JPU98" s="78"/>
      <c r="JPV98" s="78"/>
      <c r="JPW98" s="78"/>
      <c r="JPX98" s="78"/>
      <c r="JPY98" s="78"/>
      <c r="JPZ98" s="78"/>
      <c r="JQA98" s="78"/>
      <c r="JQB98" s="78"/>
      <c r="JQC98" s="78"/>
      <c r="JQD98" s="78"/>
      <c r="JQE98" s="78"/>
      <c r="JQF98" s="78"/>
      <c r="JQG98" s="78"/>
      <c r="JQH98" s="78"/>
      <c r="JQI98" s="78"/>
      <c r="JQJ98" s="78"/>
      <c r="JQK98" s="78"/>
      <c r="JQL98" s="78"/>
      <c r="JQM98" s="78"/>
      <c r="JQN98" s="78"/>
      <c r="JQO98" s="78"/>
      <c r="JQP98" s="78"/>
      <c r="JQQ98" s="78"/>
      <c r="JQR98" s="78"/>
      <c r="JQS98" s="78"/>
      <c r="JQT98" s="78"/>
      <c r="JQU98" s="78"/>
      <c r="JQV98" s="78"/>
      <c r="JQW98" s="78"/>
      <c r="JQX98" s="78"/>
      <c r="JQY98" s="78"/>
      <c r="JQZ98" s="78"/>
      <c r="JRA98" s="78"/>
      <c r="JRB98" s="78"/>
      <c r="JRC98" s="78"/>
      <c r="JRD98" s="78"/>
      <c r="JRE98" s="78"/>
      <c r="JRF98" s="78"/>
      <c r="JRG98" s="78"/>
      <c r="JRH98" s="78"/>
      <c r="JRI98" s="78"/>
      <c r="JRJ98" s="78"/>
      <c r="JRK98" s="78"/>
      <c r="JRL98" s="78"/>
      <c r="JRM98" s="78"/>
      <c r="JRN98" s="78"/>
      <c r="JRO98" s="78"/>
      <c r="JRP98" s="78"/>
      <c r="JRQ98" s="78"/>
      <c r="JRR98" s="78"/>
      <c r="JRS98" s="78"/>
      <c r="JRT98" s="78"/>
      <c r="JRU98" s="78"/>
      <c r="JRV98" s="78"/>
      <c r="JRW98" s="78"/>
      <c r="JRX98" s="78"/>
      <c r="JRY98" s="78"/>
      <c r="JRZ98" s="78"/>
      <c r="JSA98" s="78"/>
      <c r="JSB98" s="78"/>
      <c r="JSC98" s="78"/>
      <c r="JSD98" s="78"/>
      <c r="JSE98" s="78"/>
      <c r="JSF98" s="78"/>
      <c r="JSG98" s="78"/>
      <c r="JSH98" s="78"/>
      <c r="JSI98" s="78"/>
      <c r="JSJ98" s="78"/>
      <c r="JSK98" s="78"/>
      <c r="JSL98" s="78"/>
      <c r="JSM98" s="78"/>
      <c r="JSN98" s="78"/>
      <c r="JSO98" s="78"/>
      <c r="JSP98" s="78"/>
      <c r="JSQ98" s="78"/>
      <c r="JSR98" s="78"/>
      <c r="JSS98" s="78"/>
      <c r="JST98" s="78"/>
      <c r="JSU98" s="78"/>
      <c r="JSV98" s="78"/>
      <c r="JSW98" s="78"/>
      <c r="JSX98" s="78"/>
      <c r="JSY98" s="78"/>
      <c r="JSZ98" s="78"/>
      <c r="JTA98" s="78"/>
      <c r="JTB98" s="78"/>
      <c r="JTC98" s="78"/>
      <c r="JTD98" s="78"/>
      <c r="JTE98" s="78"/>
      <c r="JTF98" s="78"/>
      <c r="JTG98" s="78"/>
      <c r="JTH98" s="78"/>
      <c r="JTI98" s="78"/>
      <c r="JTJ98" s="78"/>
      <c r="JTK98" s="78"/>
      <c r="JTL98" s="78"/>
      <c r="JTM98" s="78"/>
      <c r="JTN98" s="78"/>
      <c r="JTO98" s="78"/>
      <c r="JTP98" s="78"/>
      <c r="JTQ98" s="78"/>
      <c r="JTR98" s="78"/>
      <c r="JTS98" s="78"/>
      <c r="JTT98" s="78"/>
      <c r="JTU98" s="78"/>
      <c r="JTV98" s="78"/>
      <c r="JTW98" s="78"/>
      <c r="JTX98" s="78"/>
      <c r="JTY98" s="78"/>
      <c r="JTZ98" s="78"/>
      <c r="JUA98" s="78"/>
      <c r="JUB98" s="78"/>
      <c r="JUC98" s="78"/>
      <c r="JUD98" s="78"/>
      <c r="JUE98" s="78"/>
      <c r="JUF98" s="78"/>
      <c r="JUG98" s="78"/>
      <c r="JUH98" s="78"/>
      <c r="JUI98" s="78"/>
      <c r="JUJ98" s="78"/>
      <c r="JUK98" s="78"/>
      <c r="JUL98" s="78"/>
      <c r="JUM98" s="78"/>
      <c r="JUN98" s="78"/>
      <c r="JUO98" s="78"/>
      <c r="JUP98" s="78"/>
      <c r="JUQ98" s="78"/>
      <c r="JUR98" s="78"/>
      <c r="JUS98" s="78"/>
      <c r="JUT98" s="78"/>
      <c r="JUU98" s="78"/>
      <c r="JUV98" s="78"/>
      <c r="JUW98" s="78"/>
      <c r="JUX98" s="78"/>
      <c r="JUY98" s="78"/>
      <c r="JUZ98" s="78"/>
      <c r="JVA98" s="78"/>
      <c r="JVB98" s="78"/>
      <c r="JVC98" s="78"/>
      <c r="JVD98" s="78"/>
      <c r="JVE98" s="78"/>
      <c r="JVF98" s="78"/>
      <c r="JVG98" s="78"/>
      <c r="JVH98" s="78"/>
      <c r="JVI98" s="78"/>
      <c r="JVJ98" s="78"/>
      <c r="JVK98" s="78"/>
      <c r="JVL98" s="78"/>
      <c r="JVM98" s="78"/>
      <c r="JVN98" s="78"/>
      <c r="JVO98" s="78"/>
      <c r="JVP98" s="78"/>
      <c r="JVQ98" s="78"/>
      <c r="JVR98" s="78"/>
      <c r="JVS98" s="78"/>
      <c r="JVT98" s="78"/>
      <c r="JVU98" s="78"/>
      <c r="JVV98" s="78"/>
      <c r="JVW98" s="78"/>
      <c r="JVX98" s="78"/>
      <c r="JVY98" s="78"/>
      <c r="JVZ98" s="78"/>
      <c r="JWA98" s="78"/>
      <c r="JWB98" s="78"/>
      <c r="JWC98" s="78"/>
      <c r="JWD98" s="78"/>
      <c r="JWE98" s="78"/>
      <c r="JWF98" s="78"/>
      <c r="JWG98" s="78"/>
      <c r="JWH98" s="78"/>
      <c r="JWI98" s="78"/>
      <c r="JWJ98" s="78"/>
      <c r="JWK98" s="78"/>
      <c r="JWL98" s="78"/>
      <c r="JWM98" s="78"/>
      <c r="JWN98" s="78"/>
      <c r="JWO98" s="78"/>
      <c r="JWP98" s="78"/>
      <c r="JWQ98" s="78"/>
      <c r="JWR98" s="78"/>
      <c r="JWS98" s="78"/>
      <c r="JWT98" s="78"/>
      <c r="JWU98" s="78"/>
      <c r="JWV98" s="78"/>
      <c r="JWW98" s="78"/>
      <c r="JWX98" s="78"/>
      <c r="JWY98" s="78"/>
      <c r="JWZ98" s="78"/>
      <c r="JXA98" s="78"/>
      <c r="JXB98" s="78"/>
      <c r="JXC98" s="78"/>
      <c r="JXD98" s="78"/>
      <c r="JXE98" s="78"/>
      <c r="JXF98" s="78"/>
      <c r="JXG98" s="78"/>
      <c r="JXH98" s="78"/>
      <c r="JXI98" s="78"/>
      <c r="JXJ98" s="78"/>
      <c r="JXK98" s="78"/>
      <c r="JXL98" s="78"/>
      <c r="JXM98" s="78"/>
      <c r="JXN98" s="78"/>
      <c r="JXO98" s="78"/>
      <c r="JXP98" s="78"/>
      <c r="JXQ98" s="78"/>
      <c r="JXR98" s="78"/>
      <c r="JXS98" s="78"/>
      <c r="JXT98" s="78"/>
      <c r="JXU98" s="78"/>
      <c r="JXV98" s="78"/>
      <c r="JXW98" s="78"/>
      <c r="JXX98" s="78"/>
      <c r="JXY98" s="78"/>
      <c r="JXZ98" s="78"/>
      <c r="JYA98" s="78"/>
      <c r="JYB98" s="78"/>
      <c r="JYC98" s="78"/>
      <c r="JYD98" s="78"/>
      <c r="JYE98" s="78"/>
      <c r="JYF98" s="78"/>
      <c r="JYG98" s="78"/>
      <c r="JYH98" s="78"/>
      <c r="JYI98" s="78"/>
      <c r="JYJ98" s="78"/>
      <c r="JYK98" s="78"/>
      <c r="JYL98" s="78"/>
      <c r="JYM98" s="78"/>
      <c r="JYN98" s="78"/>
      <c r="JYO98" s="78"/>
      <c r="JYP98" s="78"/>
      <c r="JYQ98" s="78"/>
      <c r="JYR98" s="78"/>
      <c r="JYS98" s="78"/>
      <c r="JYT98" s="78"/>
      <c r="JYU98" s="78"/>
      <c r="JYV98" s="78"/>
      <c r="JYW98" s="78"/>
      <c r="JYX98" s="78"/>
      <c r="JYY98" s="78"/>
      <c r="JYZ98" s="78"/>
      <c r="JZA98" s="78"/>
      <c r="JZB98" s="78"/>
      <c r="JZC98" s="78"/>
      <c r="JZD98" s="78"/>
      <c r="JZE98" s="78"/>
      <c r="JZF98" s="78"/>
      <c r="JZG98" s="78"/>
      <c r="JZH98" s="78"/>
      <c r="JZI98" s="78"/>
      <c r="JZJ98" s="78"/>
      <c r="JZK98" s="78"/>
      <c r="JZL98" s="78"/>
      <c r="JZM98" s="78"/>
      <c r="JZN98" s="78"/>
      <c r="JZO98" s="78"/>
      <c r="JZP98" s="78"/>
      <c r="JZQ98" s="78"/>
      <c r="JZR98" s="78"/>
      <c r="JZS98" s="78"/>
      <c r="JZT98" s="78"/>
      <c r="JZU98" s="78"/>
      <c r="JZV98" s="78"/>
      <c r="JZW98" s="78"/>
      <c r="JZX98" s="78"/>
      <c r="JZY98" s="78"/>
      <c r="JZZ98" s="78"/>
      <c r="KAA98" s="78"/>
      <c r="KAB98" s="78"/>
      <c r="KAC98" s="78"/>
      <c r="KAD98" s="78"/>
      <c r="KAE98" s="78"/>
      <c r="KAF98" s="78"/>
      <c r="KAG98" s="78"/>
      <c r="KAH98" s="78"/>
      <c r="KAI98" s="78"/>
      <c r="KAJ98" s="78"/>
      <c r="KAK98" s="78"/>
      <c r="KAL98" s="78"/>
      <c r="KAM98" s="78"/>
      <c r="KAN98" s="78"/>
      <c r="KAO98" s="78"/>
      <c r="KAP98" s="78"/>
      <c r="KAQ98" s="78"/>
      <c r="KAR98" s="78"/>
      <c r="KAS98" s="78"/>
      <c r="KAT98" s="78"/>
      <c r="KAU98" s="78"/>
      <c r="KAV98" s="78"/>
      <c r="KAW98" s="78"/>
      <c r="KAX98" s="78"/>
      <c r="KAY98" s="78"/>
      <c r="KAZ98" s="78"/>
      <c r="KBA98" s="78"/>
      <c r="KBB98" s="78"/>
      <c r="KBC98" s="78"/>
      <c r="KBD98" s="78"/>
      <c r="KBE98" s="78"/>
      <c r="KBF98" s="78"/>
      <c r="KBG98" s="78"/>
      <c r="KBH98" s="78"/>
      <c r="KBI98" s="78"/>
      <c r="KBJ98" s="78"/>
      <c r="KBK98" s="78"/>
      <c r="KBL98" s="78"/>
      <c r="KBM98" s="78"/>
      <c r="KBN98" s="78"/>
      <c r="KBO98" s="78"/>
      <c r="KBP98" s="78"/>
      <c r="KBQ98" s="78"/>
      <c r="KBR98" s="78"/>
      <c r="KBS98" s="78"/>
      <c r="KBT98" s="78"/>
      <c r="KBU98" s="78"/>
      <c r="KBV98" s="78"/>
      <c r="KBW98" s="78"/>
      <c r="KBX98" s="78"/>
      <c r="KBY98" s="78"/>
      <c r="KBZ98" s="78"/>
      <c r="KCA98" s="78"/>
      <c r="KCB98" s="78"/>
      <c r="KCC98" s="78"/>
      <c r="KCD98" s="78"/>
      <c r="KCE98" s="78"/>
      <c r="KCF98" s="78"/>
      <c r="KCG98" s="78"/>
      <c r="KCH98" s="78"/>
      <c r="KCI98" s="78"/>
      <c r="KCJ98" s="78"/>
      <c r="KCK98" s="78"/>
      <c r="KCL98" s="78"/>
      <c r="KCM98" s="78"/>
      <c r="KCN98" s="78"/>
      <c r="KCO98" s="78"/>
      <c r="KCP98" s="78"/>
      <c r="KCQ98" s="78"/>
      <c r="KCR98" s="78"/>
      <c r="KCS98" s="78"/>
      <c r="KCT98" s="78"/>
      <c r="KCU98" s="78"/>
      <c r="KCV98" s="78"/>
      <c r="KCW98" s="78"/>
      <c r="KCX98" s="78"/>
      <c r="KCY98" s="78"/>
      <c r="KCZ98" s="78"/>
      <c r="KDA98" s="78"/>
      <c r="KDB98" s="78"/>
      <c r="KDC98" s="78"/>
      <c r="KDD98" s="78"/>
      <c r="KDE98" s="78"/>
      <c r="KDF98" s="78"/>
      <c r="KDG98" s="78"/>
      <c r="KDH98" s="78"/>
      <c r="KDI98" s="78"/>
      <c r="KDJ98" s="78"/>
      <c r="KDK98" s="78"/>
      <c r="KDL98" s="78"/>
      <c r="KDM98" s="78"/>
      <c r="KDN98" s="78"/>
      <c r="KDO98" s="78"/>
      <c r="KDP98" s="78"/>
      <c r="KDQ98" s="78"/>
      <c r="KDR98" s="78"/>
      <c r="KDS98" s="78"/>
      <c r="KDT98" s="78"/>
      <c r="KDU98" s="78"/>
      <c r="KDV98" s="78"/>
      <c r="KDW98" s="78"/>
      <c r="KDX98" s="78"/>
      <c r="KDY98" s="78"/>
      <c r="KDZ98" s="78"/>
      <c r="KEA98" s="78"/>
      <c r="KEB98" s="78"/>
      <c r="KEC98" s="78"/>
      <c r="KED98" s="78"/>
      <c r="KEE98" s="78"/>
      <c r="KEF98" s="78"/>
      <c r="KEG98" s="78"/>
      <c r="KEH98" s="78"/>
      <c r="KEI98" s="78"/>
      <c r="KEJ98" s="78"/>
      <c r="KEK98" s="78"/>
      <c r="KEL98" s="78"/>
      <c r="KEM98" s="78"/>
      <c r="KEN98" s="78"/>
      <c r="KEO98" s="78"/>
      <c r="KEP98" s="78"/>
      <c r="KEQ98" s="78"/>
      <c r="KER98" s="78"/>
      <c r="KES98" s="78"/>
      <c r="KET98" s="78"/>
      <c r="KEU98" s="78"/>
      <c r="KEV98" s="78"/>
      <c r="KEW98" s="78"/>
      <c r="KEX98" s="78"/>
      <c r="KEY98" s="78"/>
      <c r="KEZ98" s="78"/>
      <c r="KFA98" s="78"/>
      <c r="KFB98" s="78"/>
      <c r="KFC98" s="78"/>
      <c r="KFD98" s="78"/>
      <c r="KFE98" s="78"/>
      <c r="KFF98" s="78"/>
      <c r="KFG98" s="78"/>
      <c r="KFH98" s="78"/>
      <c r="KFI98" s="78"/>
      <c r="KFJ98" s="78"/>
      <c r="KFK98" s="78"/>
      <c r="KFL98" s="78"/>
      <c r="KFM98" s="78"/>
      <c r="KFN98" s="78"/>
      <c r="KFO98" s="78"/>
      <c r="KFP98" s="78"/>
      <c r="KFQ98" s="78"/>
      <c r="KFR98" s="78"/>
      <c r="KFS98" s="78"/>
      <c r="KFT98" s="78"/>
      <c r="KFU98" s="78"/>
      <c r="KFV98" s="78"/>
      <c r="KFW98" s="78"/>
      <c r="KFX98" s="78"/>
      <c r="KFY98" s="78"/>
      <c r="KFZ98" s="78"/>
      <c r="KGA98" s="78"/>
      <c r="KGB98" s="78"/>
      <c r="KGC98" s="78"/>
      <c r="KGD98" s="78"/>
      <c r="KGE98" s="78"/>
      <c r="KGF98" s="78"/>
      <c r="KGG98" s="78"/>
      <c r="KGH98" s="78"/>
      <c r="KGI98" s="78"/>
      <c r="KGJ98" s="78"/>
      <c r="KGK98" s="78"/>
      <c r="KGL98" s="78"/>
      <c r="KGM98" s="78"/>
      <c r="KGN98" s="78"/>
      <c r="KGO98" s="78"/>
      <c r="KGP98" s="78"/>
      <c r="KGQ98" s="78"/>
      <c r="KGR98" s="78"/>
      <c r="KGS98" s="78"/>
      <c r="KGT98" s="78"/>
      <c r="KGU98" s="78"/>
      <c r="KGV98" s="78"/>
      <c r="KGW98" s="78"/>
      <c r="KGX98" s="78"/>
      <c r="KGY98" s="78"/>
      <c r="KGZ98" s="78"/>
      <c r="KHA98" s="78"/>
      <c r="KHB98" s="78"/>
      <c r="KHC98" s="78"/>
      <c r="KHD98" s="78"/>
      <c r="KHE98" s="78"/>
      <c r="KHF98" s="78"/>
      <c r="KHG98" s="78"/>
      <c r="KHH98" s="78"/>
      <c r="KHI98" s="78"/>
      <c r="KHJ98" s="78"/>
      <c r="KHK98" s="78"/>
      <c r="KHL98" s="78"/>
      <c r="KHM98" s="78"/>
      <c r="KHN98" s="78"/>
      <c r="KHO98" s="78"/>
      <c r="KHP98" s="78"/>
      <c r="KHQ98" s="78"/>
      <c r="KHR98" s="78"/>
      <c r="KHS98" s="78"/>
      <c r="KHT98" s="78"/>
      <c r="KHU98" s="78"/>
      <c r="KHV98" s="78"/>
      <c r="KHW98" s="78"/>
      <c r="KHX98" s="78"/>
      <c r="KHY98" s="78"/>
      <c r="KHZ98" s="78"/>
      <c r="KIA98" s="78"/>
      <c r="KIB98" s="78"/>
      <c r="KIC98" s="78"/>
      <c r="KID98" s="78"/>
      <c r="KIE98" s="78"/>
      <c r="KIF98" s="78"/>
      <c r="KIG98" s="78"/>
      <c r="KIH98" s="78"/>
      <c r="KII98" s="78"/>
      <c r="KIJ98" s="78"/>
      <c r="KIK98" s="78"/>
      <c r="KIL98" s="78"/>
      <c r="KIM98" s="78"/>
      <c r="KIN98" s="78"/>
      <c r="KIO98" s="78"/>
      <c r="KIP98" s="78"/>
      <c r="KIQ98" s="78"/>
      <c r="KIR98" s="78"/>
      <c r="KIS98" s="78"/>
      <c r="KIT98" s="78"/>
      <c r="KIU98" s="78"/>
      <c r="KIV98" s="78"/>
      <c r="KIW98" s="78"/>
      <c r="KIX98" s="78"/>
      <c r="KIY98" s="78"/>
      <c r="KIZ98" s="78"/>
      <c r="KJA98" s="78"/>
      <c r="KJB98" s="78"/>
      <c r="KJC98" s="78"/>
      <c r="KJD98" s="78"/>
      <c r="KJE98" s="78"/>
      <c r="KJF98" s="78"/>
      <c r="KJG98" s="78"/>
      <c r="KJH98" s="78"/>
      <c r="KJI98" s="78"/>
      <c r="KJJ98" s="78"/>
      <c r="KJK98" s="78"/>
      <c r="KJL98" s="78"/>
      <c r="KJM98" s="78"/>
      <c r="KJN98" s="78"/>
      <c r="KJO98" s="78"/>
      <c r="KJP98" s="78"/>
      <c r="KJQ98" s="78"/>
      <c r="KJR98" s="78"/>
      <c r="KJS98" s="78"/>
      <c r="KJT98" s="78"/>
      <c r="KJU98" s="78"/>
      <c r="KJV98" s="78"/>
      <c r="KJW98" s="78"/>
      <c r="KJX98" s="78"/>
      <c r="KJY98" s="78"/>
      <c r="KJZ98" s="78"/>
      <c r="KKA98" s="78"/>
      <c r="KKB98" s="78"/>
      <c r="KKC98" s="78"/>
      <c r="KKD98" s="78"/>
      <c r="KKE98" s="78"/>
      <c r="KKF98" s="78"/>
      <c r="KKG98" s="78"/>
      <c r="KKH98" s="78"/>
      <c r="KKI98" s="78"/>
      <c r="KKJ98" s="78"/>
      <c r="KKK98" s="78"/>
      <c r="KKL98" s="78"/>
      <c r="KKM98" s="78"/>
      <c r="KKN98" s="78"/>
      <c r="KKO98" s="78"/>
      <c r="KKP98" s="78"/>
      <c r="KKQ98" s="78"/>
      <c r="KKR98" s="78"/>
      <c r="KKS98" s="78"/>
      <c r="KKT98" s="78"/>
      <c r="KKU98" s="78"/>
      <c r="KKV98" s="78"/>
      <c r="KKW98" s="78"/>
      <c r="KKX98" s="78"/>
      <c r="KKY98" s="78"/>
      <c r="KKZ98" s="78"/>
      <c r="KLA98" s="78"/>
      <c r="KLB98" s="78"/>
      <c r="KLC98" s="78"/>
      <c r="KLD98" s="78"/>
      <c r="KLE98" s="78"/>
      <c r="KLF98" s="78"/>
      <c r="KLG98" s="78"/>
      <c r="KLH98" s="78"/>
      <c r="KLI98" s="78"/>
      <c r="KLJ98" s="78"/>
      <c r="KLK98" s="78"/>
      <c r="KLL98" s="78"/>
      <c r="KLM98" s="78"/>
      <c r="KLN98" s="78"/>
      <c r="KLO98" s="78"/>
      <c r="KLP98" s="78"/>
      <c r="KLQ98" s="78"/>
      <c r="KLR98" s="78"/>
      <c r="KLS98" s="78"/>
      <c r="KLT98" s="78"/>
      <c r="KLU98" s="78"/>
      <c r="KLV98" s="78"/>
      <c r="KLW98" s="78"/>
      <c r="KLX98" s="78"/>
      <c r="KLY98" s="78"/>
      <c r="KLZ98" s="78"/>
      <c r="KMA98" s="78"/>
      <c r="KMB98" s="78"/>
      <c r="KMC98" s="78"/>
      <c r="KMD98" s="78"/>
      <c r="KME98" s="78"/>
      <c r="KMF98" s="78"/>
      <c r="KMG98" s="78"/>
      <c r="KMH98" s="78"/>
      <c r="KMI98" s="78"/>
      <c r="KMJ98" s="78"/>
      <c r="KMK98" s="78"/>
      <c r="KML98" s="78"/>
      <c r="KMM98" s="78"/>
      <c r="KMN98" s="78"/>
      <c r="KMO98" s="78"/>
      <c r="KMP98" s="78"/>
      <c r="KMQ98" s="78"/>
      <c r="KMR98" s="78"/>
      <c r="KMS98" s="78"/>
      <c r="KMT98" s="78"/>
      <c r="KMU98" s="78"/>
      <c r="KMV98" s="78"/>
      <c r="KMW98" s="78"/>
      <c r="KMX98" s="78"/>
      <c r="KMY98" s="78"/>
      <c r="KMZ98" s="78"/>
      <c r="KNA98" s="78"/>
      <c r="KNB98" s="78"/>
      <c r="KNC98" s="78"/>
      <c r="KND98" s="78"/>
      <c r="KNE98" s="78"/>
      <c r="KNF98" s="78"/>
      <c r="KNG98" s="78"/>
      <c r="KNH98" s="78"/>
      <c r="KNI98" s="78"/>
      <c r="KNJ98" s="78"/>
      <c r="KNK98" s="78"/>
      <c r="KNL98" s="78"/>
      <c r="KNM98" s="78"/>
      <c r="KNN98" s="78"/>
      <c r="KNO98" s="78"/>
      <c r="KNP98" s="78"/>
      <c r="KNQ98" s="78"/>
      <c r="KNR98" s="78"/>
      <c r="KNS98" s="78"/>
      <c r="KNT98" s="78"/>
      <c r="KNU98" s="78"/>
      <c r="KNV98" s="78"/>
      <c r="KNW98" s="78"/>
      <c r="KNX98" s="78"/>
      <c r="KNY98" s="78"/>
      <c r="KNZ98" s="78"/>
      <c r="KOA98" s="78"/>
      <c r="KOB98" s="78"/>
      <c r="KOC98" s="78"/>
      <c r="KOD98" s="78"/>
      <c r="KOE98" s="78"/>
      <c r="KOF98" s="78"/>
      <c r="KOG98" s="78"/>
      <c r="KOH98" s="78"/>
      <c r="KOI98" s="78"/>
      <c r="KOJ98" s="78"/>
      <c r="KOK98" s="78"/>
      <c r="KOL98" s="78"/>
      <c r="KOM98" s="78"/>
      <c r="KON98" s="78"/>
      <c r="KOO98" s="78"/>
      <c r="KOP98" s="78"/>
      <c r="KOQ98" s="78"/>
      <c r="KOR98" s="78"/>
      <c r="KOS98" s="78"/>
      <c r="KOT98" s="78"/>
      <c r="KOU98" s="78"/>
      <c r="KOV98" s="78"/>
      <c r="KOW98" s="78"/>
      <c r="KOX98" s="78"/>
      <c r="KOY98" s="78"/>
      <c r="KOZ98" s="78"/>
      <c r="KPA98" s="78"/>
      <c r="KPB98" s="78"/>
      <c r="KPC98" s="78"/>
      <c r="KPD98" s="78"/>
      <c r="KPE98" s="78"/>
      <c r="KPF98" s="78"/>
      <c r="KPG98" s="78"/>
      <c r="KPH98" s="78"/>
      <c r="KPI98" s="78"/>
      <c r="KPJ98" s="78"/>
      <c r="KPK98" s="78"/>
      <c r="KPL98" s="78"/>
      <c r="KPM98" s="78"/>
      <c r="KPN98" s="78"/>
      <c r="KPO98" s="78"/>
      <c r="KPP98" s="78"/>
      <c r="KPQ98" s="78"/>
      <c r="KPR98" s="78"/>
      <c r="KPS98" s="78"/>
      <c r="KPT98" s="78"/>
      <c r="KPU98" s="78"/>
      <c r="KPV98" s="78"/>
      <c r="KPW98" s="78"/>
      <c r="KPX98" s="78"/>
      <c r="KPY98" s="78"/>
      <c r="KPZ98" s="78"/>
      <c r="KQA98" s="78"/>
      <c r="KQB98" s="78"/>
      <c r="KQC98" s="78"/>
      <c r="KQD98" s="78"/>
      <c r="KQE98" s="78"/>
      <c r="KQF98" s="78"/>
      <c r="KQG98" s="78"/>
      <c r="KQH98" s="78"/>
      <c r="KQI98" s="78"/>
      <c r="KQJ98" s="78"/>
      <c r="KQK98" s="78"/>
      <c r="KQL98" s="78"/>
      <c r="KQM98" s="78"/>
      <c r="KQN98" s="78"/>
      <c r="KQO98" s="78"/>
      <c r="KQP98" s="78"/>
      <c r="KQQ98" s="78"/>
      <c r="KQR98" s="78"/>
      <c r="KQS98" s="78"/>
      <c r="KQT98" s="78"/>
      <c r="KQU98" s="78"/>
      <c r="KQV98" s="78"/>
      <c r="KQW98" s="78"/>
      <c r="KQX98" s="78"/>
      <c r="KQY98" s="78"/>
      <c r="KQZ98" s="78"/>
      <c r="KRA98" s="78"/>
      <c r="KRB98" s="78"/>
      <c r="KRC98" s="78"/>
      <c r="KRD98" s="78"/>
      <c r="KRE98" s="78"/>
      <c r="KRF98" s="78"/>
      <c r="KRG98" s="78"/>
      <c r="KRH98" s="78"/>
      <c r="KRI98" s="78"/>
      <c r="KRJ98" s="78"/>
      <c r="KRK98" s="78"/>
      <c r="KRL98" s="78"/>
      <c r="KRM98" s="78"/>
      <c r="KRN98" s="78"/>
      <c r="KRO98" s="78"/>
      <c r="KRP98" s="78"/>
      <c r="KRQ98" s="78"/>
      <c r="KRR98" s="78"/>
      <c r="KRS98" s="78"/>
      <c r="KRT98" s="78"/>
      <c r="KRU98" s="78"/>
      <c r="KRV98" s="78"/>
      <c r="KRW98" s="78"/>
      <c r="KRX98" s="78"/>
      <c r="KRY98" s="78"/>
      <c r="KRZ98" s="78"/>
      <c r="KSA98" s="78"/>
      <c r="KSB98" s="78"/>
      <c r="KSC98" s="78"/>
      <c r="KSD98" s="78"/>
      <c r="KSE98" s="78"/>
      <c r="KSF98" s="78"/>
      <c r="KSG98" s="78"/>
      <c r="KSH98" s="78"/>
      <c r="KSI98" s="78"/>
      <c r="KSJ98" s="78"/>
      <c r="KSK98" s="78"/>
      <c r="KSL98" s="78"/>
      <c r="KSM98" s="78"/>
      <c r="KSN98" s="78"/>
      <c r="KSO98" s="78"/>
      <c r="KSP98" s="78"/>
      <c r="KSQ98" s="78"/>
      <c r="KSR98" s="78"/>
      <c r="KSS98" s="78"/>
      <c r="KST98" s="78"/>
      <c r="KSU98" s="78"/>
      <c r="KSV98" s="78"/>
      <c r="KSW98" s="78"/>
      <c r="KSX98" s="78"/>
      <c r="KSY98" s="78"/>
      <c r="KSZ98" s="78"/>
      <c r="KTA98" s="78"/>
      <c r="KTB98" s="78"/>
      <c r="KTC98" s="78"/>
      <c r="KTD98" s="78"/>
      <c r="KTE98" s="78"/>
      <c r="KTF98" s="78"/>
      <c r="KTG98" s="78"/>
      <c r="KTH98" s="78"/>
      <c r="KTI98" s="78"/>
      <c r="KTJ98" s="78"/>
      <c r="KTK98" s="78"/>
      <c r="KTL98" s="78"/>
      <c r="KTM98" s="78"/>
      <c r="KTN98" s="78"/>
      <c r="KTO98" s="78"/>
      <c r="KTP98" s="78"/>
      <c r="KTQ98" s="78"/>
      <c r="KTR98" s="78"/>
      <c r="KTS98" s="78"/>
      <c r="KTT98" s="78"/>
      <c r="KTU98" s="78"/>
      <c r="KTV98" s="78"/>
      <c r="KTW98" s="78"/>
      <c r="KTX98" s="78"/>
      <c r="KTY98" s="78"/>
      <c r="KTZ98" s="78"/>
      <c r="KUA98" s="78"/>
      <c r="KUB98" s="78"/>
      <c r="KUC98" s="78"/>
      <c r="KUD98" s="78"/>
      <c r="KUE98" s="78"/>
      <c r="KUF98" s="78"/>
      <c r="KUG98" s="78"/>
      <c r="KUH98" s="78"/>
      <c r="KUI98" s="78"/>
      <c r="KUJ98" s="78"/>
      <c r="KUK98" s="78"/>
      <c r="KUL98" s="78"/>
      <c r="KUM98" s="78"/>
      <c r="KUN98" s="78"/>
      <c r="KUO98" s="78"/>
      <c r="KUP98" s="78"/>
      <c r="KUQ98" s="78"/>
      <c r="KUR98" s="78"/>
      <c r="KUS98" s="78"/>
      <c r="KUT98" s="78"/>
      <c r="KUU98" s="78"/>
      <c r="KUV98" s="78"/>
      <c r="KUW98" s="78"/>
      <c r="KUX98" s="78"/>
      <c r="KUY98" s="78"/>
      <c r="KUZ98" s="78"/>
      <c r="KVA98" s="78"/>
      <c r="KVB98" s="78"/>
      <c r="KVC98" s="78"/>
      <c r="KVD98" s="78"/>
      <c r="KVE98" s="78"/>
      <c r="KVF98" s="78"/>
      <c r="KVG98" s="78"/>
      <c r="KVH98" s="78"/>
      <c r="KVI98" s="78"/>
      <c r="KVJ98" s="78"/>
      <c r="KVK98" s="78"/>
      <c r="KVL98" s="78"/>
      <c r="KVM98" s="78"/>
      <c r="KVN98" s="78"/>
      <c r="KVO98" s="78"/>
      <c r="KVP98" s="78"/>
      <c r="KVQ98" s="78"/>
      <c r="KVR98" s="78"/>
      <c r="KVS98" s="78"/>
      <c r="KVT98" s="78"/>
      <c r="KVU98" s="78"/>
      <c r="KVV98" s="78"/>
      <c r="KVW98" s="78"/>
      <c r="KVX98" s="78"/>
      <c r="KVY98" s="78"/>
      <c r="KVZ98" s="78"/>
      <c r="KWA98" s="78"/>
      <c r="KWB98" s="78"/>
      <c r="KWC98" s="78"/>
      <c r="KWD98" s="78"/>
      <c r="KWE98" s="78"/>
      <c r="KWF98" s="78"/>
      <c r="KWG98" s="78"/>
      <c r="KWH98" s="78"/>
      <c r="KWI98" s="78"/>
      <c r="KWJ98" s="78"/>
      <c r="KWK98" s="78"/>
      <c r="KWL98" s="78"/>
      <c r="KWM98" s="78"/>
      <c r="KWN98" s="78"/>
      <c r="KWO98" s="78"/>
      <c r="KWP98" s="78"/>
      <c r="KWQ98" s="78"/>
      <c r="KWR98" s="78"/>
      <c r="KWS98" s="78"/>
      <c r="KWT98" s="78"/>
      <c r="KWU98" s="78"/>
      <c r="KWV98" s="78"/>
      <c r="KWW98" s="78"/>
      <c r="KWX98" s="78"/>
      <c r="KWY98" s="78"/>
      <c r="KWZ98" s="78"/>
      <c r="KXA98" s="78"/>
      <c r="KXB98" s="78"/>
      <c r="KXC98" s="78"/>
      <c r="KXD98" s="78"/>
      <c r="KXE98" s="78"/>
      <c r="KXF98" s="78"/>
      <c r="KXG98" s="78"/>
      <c r="KXH98" s="78"/>
      <c r="KXI98" s="78"/>
      <c r="KXJ98" s="78"/>
      <c r="KXK98" s="78"/>
      <c r="KXL98" s="78"/>
      <c r="KXM98" s="78"/>
      <c r="KXN98" s="78"/>
      <c r="KXO98" s="78"/>
      <c r="KXP98" s="78"/>
      <c r="KXQ98" s="78"/>
      <c r="KXR98" s="78"/>
      <c r="KXS98" s="78"/>
      <c r="KXT98" s="78"/>
      <c r="KXU98" s="78"/>
      <c r="KXV98" s="78"/>
      <c r="KXW98" s="78"/>
      <c r="KXX98" s="78"/>
      <c r="KXY98" s="78"/>
      <c r="KXZ98" s="78"/>
      <c r="KYA98" s="78"/>
      <c r="KYB98" s="78"/>
      <c r="KYC98" s="78"/>
      <c r="KYD98" s="78"/>
      <c r="KYE98" s="78"/>
      <c r="KYF98" s="78"/>
      <c r="KYG98" s="78"/>
      <c r="KYH98" s="78"/>
      <c r="KYI98" s="78"/>
      <c r="KYJ98" s="78"/>
      <c r="KYK98" s="78"/>
      <c r="KYL98" s="78"/>
      <c r="KYM98" s="78"/>
      <c r="KYN98" s="78"/>
      <c r="KYO98" s="78"/>
      <c r="KYP98" s="78"/>
      <c r="KYQ98" s="78"/>
      <c r="KYR98" s="78"/>
      <c r="KYS98" s="78"/>
      <c r="KYT98" s="78"/>
      <c r="KYU98" s="78"/>
      <c r="KYV98" s="78"/>
      <c r="KYW98" s="78"/>
      <c r="KYX98" s="78"/>
      <c r="KYY98" s="78"/>
      <c r="KYZ98" s="78"/>
      <c r="KZA98" s="78"/>
      <c r="KZB98" s="78"/>
      <c r="KZC98" s="78"/>
      <c r="KZD98" s="78"/>
      <c r="KZE98" s="78"/>
      <c r="KZF98" s="78"/>
      <c r="KZG98" s="78"/>
      <c r="KZH98" s="78"/>
      <c r="KZI98" s="78"/>
      <c r="KZJ98" s="78"/>
      <c r="KZK98" s="78"/>
      <c r="KZL98" s="78"/>
      <c r="KZM98" s="78"/>
      <c r="KZN98" s="78"/>
      <c r="KZO98" s="78"/>
      <c r="KZP98" s="78"/>
      <c r="KZQ98" s="78"/>
      <c r="KZR98" s="78"/>
      <c r="KZS98" s="78"/>
      <c r="KZT98" s="78"/>
      <c r="KZU98" s="78"/>
      <c r="KZV98" s="78"/>
      <c r="KZW98" s="78"/>
      <c r="KZX98" s="78"/>
      <c r="KZY98" s="78"/>
      <c r="KZZ98" s="78"/>
      <c r="LAA98" s="78"/>
      <c r="LAB98" s="78"/>
      <c r="LAC98" s="78"/>
      <c r="LAD98" s="78"/>
      <c r="LAE98" s="78"/>
      <c r="LAF98" s="78"/>
      <c r="LAG98" s="78"/>
      <c r="LAH98" s="78"/>
      <c r="LAI98" s="78"/>
      <c r="LAJ98" s="78"/>
      <c r="LAK98" s="78"/>
      <c r="LAL98" s="78"/>
      <c r="LAM98" s="78"/>
      <c r="LAN98" s="78"/>
      <c r="LAO98" s="78"/>
      <c r="LAP98" s="78"/>
      <c r="LAQ98" s="78"/>
      <c r="LAR98" s="78"/>
      <c r="LAS98" s="78"/>
      <c r="LAT98" s="78"/>
      <c r="LAU98" s="78"/>
      <c r="LAV98" s="78"/>
      <c r="LAW98" s="78"/>
      <c r="LAX98" s="78"/>
      <c r="LAY98" s="78"/>
      <c r="LAZ98" s="78"/>
      <c r="LBA98" s="78"/>
      <c r="LBB98" s="78"/>
      <c r="LBC98" s="78"/>
      <c r="LBD98" s="78"/>
      <c r="LBE98" s="78"/>
      <c r="LBF98" s="78"/>
      <c r="LBG98" s="78"/>
      <c r="LBH98" s="78"/>
      <c r="LBI98" s="78"/>
      <c r="LBJ98" s="78"/>
      <c r="LBK98" s="78"/>
      <c r="LBL98" s="78"/>
      <c r="LBM98" s="78"/>
      <c r="LBN98" s="78"/>
      <c r="LBO98" s="78"/>
      <c r="LBP98" s="78"/>
      <c r="LBQ98" s="78"/>
      <c r="LBR98" s="78"/>
      <c r="LBS98" s="78"/>
      <c r="LBT98" s="78"/>
      <c r="LBU98" s="78"/>
      <c r="LBV98" s="78"/>
      <c r="LBW98" s="78"/>
      <c r="LBX98" s="78"/>
      <c r="LBY98" s="78"/>
      <c r="LBZ98" s="78"/>
      <c r="LCA98" s="78"/>
      <c r="LCB98" s="78"/>
      <c r="LCC98" s="78"/>
      <c r="LCD98" s="78"/>
      <c r="LCE98" s="78"/>
      <c r="LCF98" s="78"/>
      <c r="LCG98" s="78"/>
      <c r="LCH98" s="78"/>
      <c r="LCI98" s="78"/>
      <c r="LCJ98" s="78"/>
      <c r="LCK98" s="78"/>
      <c r="LCL98" s="78"/>
      <c r="LCM98" s="78"/>
      <c r="LCN98" s="78"/>
      <c r="LCO98" s="78"/>
      <c r="LCP98" s="78"/>
      <c r="LCQ98" s="78"/>
      <c r="LCR98" s="78"/>
      <c r="LCS98" s="78"/>
      <c r="LCT98" s="78"/>
      <c r="LCU98" s="78"/>
      <c r="LCV98" s="78"/>
      <c r="LCW98" s="78"/>
      <c r="LCX98" s="78"/>
      <c r="LCY98" s="78"/>
      <c r="LCZ98" s="78"/>
      <c r="LDA98" s="78"/>
      <c r="LDB98" s="78"/>
      <c r="LDC98" s="78"/>
      <c r="LDD98" s="78"/>
      <c r="LDE98" s="78"/>
      <c r="LDF98" s="78"/>
      <c r="LDG98" s="78"/>
      <c r="LDH98" s="78"/>
      <c r="LDI98" s="78"/>
      <c r="LDJ98" s="78"/>
      <c r="LDK98" s="78"/>
      <c r="LDL98" s="78"/>
      <c r="LDM98" s="78"/>
      <c r="LDN98" s="78"/>
      <c r="LDO98" s="78"/>
      <c r="LDP98" s="78"/>
      <c r="LDQ98" s="78"/>
      <c r="LDR98" s="78"/>
      <c r="LDS98" s="78"/>
      <c r="LDT98" s="78"/>
      <c r="LDU98" s="78"/>
      <c r="LDV98" s="78"/>
      <c r="LDW98" s="78"/>
      <c r="LDX98" s="78"/>
      <c r="LDY98" s="78"/>
      <c r="LDZ98" s="78"/>
      <c r="LEA98" s="78"/>
      <c r="LEB98" s="78"/>
      <c r="LEC98" s="78"/>
      <c r="LED98" s="78"/>
      <c r="LEE98" s="78"/>
      <c r="LEF98" s="78"/>
      <c r="LEG98" s="78"/>
      <c r="LEH98" s="78"/>
      <c r="LEI98" s="78"/>
      <c r="LEJ98" s="78"/>
      <c r="LEK98" s="78"/>
      <c r="LEL98" s="78"/>
      <c r="LEM98" s="78"/>
      <c r="LEN98" s="78"/>
      <c r="LEO98" s="78"/>
      <c r="LEP98" s="78"/>
      <c r="LEQ98" s="78"/>
      <c r="LER98" s="78"/>
      <c r="LES98" s="78"/>
      <c r="LET98" s="78"/>
      <c r="LEU98" s="78"/>
      <c r="LEV98" s="78"/>
      <c r="LEW98" s="78"/>
      <c r="LEX98" s="78"/>
      <c r="LEY98" s="78"/>
      <c r="LEZ98" s="78"/>
      <c r="LFA98" s="78"/>
      <c r="LFB98" s="78"/>
      <c r="LFC98" s="78"/>
      <c r="LFD98" s="78"/>
      <c r="LFE98" s="78"/>
      <c r="LFF98" s="78"/>
      <c r="LFG98" s="78"/>
      <c r="LFH98" s="78"/>
      <c r="LFI98" s="78"/>
      <c r="LFJ98" s="78"/>
      <c r="LFK98" s="78"/>
      <c r="LFL98" s="78"/>
      <c r="LFM98" s="78"/>
      <c r="LFN98" s="78"/>
      <c r="LFO98" s="78"/>
      <c r="LFP98" s="78"/>
      <c r="LFQ98" s="78"/>
      <c r="LFR98" s="78"/>
      <c r="LFS98" s="78"/>
      <c r="LFT98" s="78"/>
      <c r="LFU98" s="78"/>
      <c r="LFV98" s="78"/>
      <c r="LFW98" s="78"/>
      <c r="LFX98" s="78"/>
      <c r="LFY98" s="78"/>
      <c r="LFZ98" s="78"/>
      <c r="LGA98" s="78"/>
      <c r="LGB98" s="78"/>
      <c r="LGC98" s="78"/>
      <c r="LGD98" s="78"/>
      <c r="LGE98" s="78"/>
      <c r="LGF98" s="78"/>
      <c r="LGG98" s="78"/>
      <c r="LGH98" s="78"/>
      <c r="LGI98" s="78"/>
      <c r="LGJ98" s="78"/>
      <c r="LGK98" s="78"/>
      <c r="LGL98" s="78"/>
      <c r="LGM98" s="78"/>
      <c r="LGN98" s="78"/>
      <c r="LGO98" s="78"/>
      <c r="LGP98" s="78"/>
      <c r="LGQ98" s="78"/>
      <c r="LGR98" s="78"/>
      <c r="LGS98" s="78"/>
      <c r="LGT98" s="78"/>
      <c r="LGU98" s="78"/>
      <c r="LGV98" s="78"/>
      <c r="LGW98" s="78"/>
      <c r="LGX98" s="78"/>
      <c r="LGY98" s="78"/>
      <c r="LGZ98" s="78"/>
      <c r="LHA98" s="78"/>
      <c r="LHB98" s="78"/>
      <c r="LHC98" s="78"/>
      <c r="LHD98" s="78"/>
      <c r="LHE98" s="78"/>
      <c r="LHF98" s="78"/>
      <c r="LHG98" s="78"/>
      <c r="LHH98" s="78"/>
      <c r="LHI98" s="78"/>
      <c r="LHJ98" s="78"/>
      <c r="LHK98" s="78"/>
      <c r="LHL98" s="78"/>
      <c r="LHM98" s="78"/>
      <c r="LHN98" s="78"/>
      <c r="LHO98" s="78"/>
      <c r="LHP98" s="78"/>
      <c r="LHQ98" s="78"/>
      <c r="LHR98" s="78"/>
      <c r="LHS98" s="78"/>
      <c r="LHT98" s="78"/>
      <c r="LHU98" s="78"/>
      <c r="LHV98" s="78"/>
      <c r="LHW98" s="78"/>
      <c r="LHX98" s="78"/>
      <c r="LHY98" s="78"/>
      <c r="LHZ98" s="78"/>
      <c r="LIA98" s="78"/>
      <c r="LIB98" s="78"/>
      <c r="LIC98" s="78"/>
      <c r="LID98" s="78"/>
      <c r="LIE98" s="78"/>
      <c r="LIF98" s="78"/>
      <c r="LIG98" s="78"/>
      <c r="LIH98" s="78"/>
      <c r="LII98" s="78"/>
      <c r="LIJ98" s="78"/>
      <c r="LIK98" s="78"/>
      <c r="LIL98" s="78"/>
      <c r="LIM98" s="78"/>
      <c r="LIN98" s="78"/>
      <c r="LIO98" s="78"/>
      <c r="LIP98" s="78"/>
      <c r="LIQ98" s="78"/>
      <c r="LIR98" s="78"/>
      <c r="LIS98" s="78"/>
      <c r="LIT98" s="78"/>
      <c r="LIU98" s="78"/>
      <c r="LIV98" s="78"/>
      <c r="LIW98" s="78"/>
      <c r="LIX98" s="78"/>
      <c r="LIY98" s="78"/>
      <c r="LIZ98" s="78"/>
      <c r="LJA98" s="78"/>
      <c r="LJB98" s="78"/>
      <c r="LJC98" s="78"/>
      <c r="LJD98" s="78"/>
      <c r="LJE98" s="78"/>
      <c r="LJF98" s="78"/>
      <c r="LJG98" s="78"/>
      <c r="LJH98" s="78"/>
      <c r="LJI98" s="78"/>
      <c r="LJJ98" s="78"/>
      <c r="LJK98" s="78"/>
      <c r="LJL98" s="78"/>
      <c r="LJM98" s="78"/>
      <c r="LJN98" s="78"/>
      <c r="LJO98" s="78"/>
      <c r="LJP98" s="78"/>
      <c r="LJQ98" s="78"/>
      <c r="LJR98" s="78"/>
      <c r="LJS98" s="78"/>
      <c r="LJT98" s="78"/>
      <c r="LJU98" s="78"/>
      <c r="LJV98" s="78"/>
      <c r="LJW98" s="78"/>
      <c r="LJX98" s="78"/>
      <c r="LJY98" s="78"/>
      <c r="LJZ98" s="78"/>
      <c r="LKA98" s="78"/>
      <c r="LKB98" s="78"/>
      <c r="LKC98" s="78"/>
      <c r="LKD98" s="78"/>
      <c r="LKE98" s="78"/>
      <c r="LKF98" s="78"/>
      <c r="LKG98" s="78"/>
      <c r="LKH98" s="78"/>
      <c r="LKI98" s="78"/>
      <c r="LKJ98" s="78"/>
      <c r="LKK98" s="78"/>
      <c r="LKL98" s="78"/>
      <c r="LKM98" s="78"/>
      <c r="LKN98" s="78"/>
      <c r="LKO98" s="78"/>
      <c r="LKP98" s="78"/>
      <c r="LKQ98" s="78"/>
      <c r="LKR98" s="78"/>
      <c r="LKS98" s="78"/>
      <c r="LKT98" s="78"/>
      <c r="LKU98" s="78"/>
      <c r="LKV98" s="78"/>
      <c r="LKW98" s="78"/>
      <c r="LKX98" s="78"/>
      <c r="LKY98" s="78"/>
      <c r="LKZ98" s="78"/>
      <c r="LLA98" s="78"/>
      <c r="LLB98" s="78"/>
      <c r="LLC98" s="78"/>
      <c r="LLD98" s="78"/>
      <c r="LLE98" s="78"/>
      <c r="LLF98" s="78"/>
      <c r="LLG98" s="78"/>
      <c r="LLH98" s="78"/>
      <c r="LLI98" s="78"/>
      <c r="LLJ98" s="78"/>
      <c r="LLK98" s="78"/>
      <c r="LLL98" s="78"/>
      <c r="LLM98" s="78"/>
      <c r="LLN98" s="78"/>
      <c r="LLO98" s="78"/>
      <c r="LLP98" s="78"/>
      <c r="LLQ98" s="78"/>
      <c r="LLR98" s="78"/>
      <c r="LLS98" s="78"/>
      <c r="LLT98" s="78"/>
      <c r="LLU98" s="78"/>
      <c r="LLV98" s="78"/>
      <c r="LLW98" s="78"/>
      <c r="LLX98" s="78"/>
      <c r="LLY98" s="78"/>
      <c r="LLZ98" s="78"/>
      <c r="LMA98" s="78"/>
      <c r="LMB98" s="78"/>
      <c r="LMC98" s="78"/>
      <c r="LMD98" s="78"/>
      <c r="LME98" s="78"/>
      <c r="LMF98" s="78"/>
      <c r="LMG98" s="78"/>
      <c r="LMH98" s="78"/>
      <c r="LMI98" s="78"/>
      <c r="LMJ98" s="78"/>
      <c r="LMK98" s="78"/>
      <c r="LML98" s="78"/>
      <c r="LMM98" s="78"/>
      <c r="LMN98" s="78"/>
      <c r="LMO98" s="78"/>
      <c r="LMP98" s="78"/>
      <c r="LMQ98" s="78"/>
      <c r="LMR98" s="78"/>
      <c r="LMS98" s="78"/>
      <c r="LMT98" s="78"/>
      <c r="LMU98" s="78"/>
      <c r="LMV98" s="78"/>
      <c r="LMW98" s="78"/>
      <c r="LMX98" s="78"/>
      <c r="LMY98" s="78"/>
      <c r="LMZ98" s="78"/>
      <c r="LNA98" s="78"/>
      <c r="LNB98" s="78"/>
      <c r="LNC98" s="78"/>
      <c r="LND98" s="78"/>
      <c r="LNE98" s="78"/>
      <c r="LNF98" s="78"/>
      <c r="LNG98" s="78"/>
      <c r="LNH98" s="78"/>
      <c r="LNI98" s="78"/>
      <c r="LNJ98" s="78"/>
      <c r="LNK98" s="78"/>
      <c r="LNL98" s="78"/>
      <c r="LNM98" s="78"/>
      <c r="LNN98" s="78"/>
      <c r="LNO98" s="78"/>
      <c r="LNP98" s="78"/>
      <c r="LNQ98" s="78"/>
      <c r="LNR98" s="78"/>
      <c r="LNS98" s="78"/>
      <c r="LNT98" s="78"/>
      <c r="LNU98" s="78"/>
      <c r="LNV98" s="78"/>
      <c r="LNW98" s="78"/>
      <c r="LNX98" s="78"/>
      <c r="LNY98" s="78"/>
      <c r="LNZ98" s="78"/>
      <c r="LOA98" s="78"/>
      <c r="LOB98" s="78"/>
      <c r="LOC98" s="78"/>
      <c r="LOD98" s="78"/>
      <c r="LOE98" s="78"/>
      <c r="LOF98" s="78"/>
      <c r="LOG98" s="78"/>
      <c r="LOH98" s="78"/>
      <c r="LOI98" s="78"/>
      <c r="LOJ98" s="78"/>
      <c r="LOK98" s="78"/>
      <c r="LOL98" s="78"/>
      <c r="LOM98" s="78"/>
      <c r="LON98" s="78"/>
      <c r="LOO98" s="78"/>
      <c r="LOP98" s="78"/>
      <c r="LOQ98" s="78"/>
      <c r="LOR98" s="78"/>
      <c r="LOS98" s="78"/>
      <c r="LOT98" s="78"/>
      <c r="LOU98" s="78"/>
      <c r="LOV98" s="78"/>
      <c r="LOW98" s="78"/>
      <c r="LOX98" s="78"/>
      <c r="LOY98" s="78"/>
      <c r="LOZ98" s="78"/>
      <c r="LPA98" s="78"/>
      <c r="LPB98" s="78"/>
      <c r="LPC98" s="78"/>
      <c r="LPD98" s="78"/>
      <c r="LPE98" s="78"/>
      <c r="LPF98" s="78"/>
      <c r="LPG98" s="78"/>
      <c r="LPH98" s="78"/>
      <c r="LPI98" s="78"/>
      <c r="LPJ98" s="78"/>
      <c r="LPK98" s="78"/>
      <c r="LPL98" s="78"/>
      <c r="LPM98" s="78"/>
      <c r="LPN98" s="78"/>
      <c r="LPO98" s="78"/>
      <c r="LPP98" s="78"/>
      <c r="LPQ98" s="78"/>
      <c r="LPR98" s="78"/>
      <c r="LPS98" s="78"/>
      <c r="LPT98" s="78"/>
      <c r="LPU98" s="78"/>
      <c r="LPV98" s="78"/>
      <c r="LPW98" s="78"/>
      <c r="LPX98" s="78"/>
      <c r="LPY98" s="78"/>
      <c r="LPZ98" s="78"/>
      <c r="LQA98" s="78"/>
      <c r="LQB98" s="78"/>
      <c r="LQC98" s="78"/>
      <c r="LQD98" s="78"/>
      <c r="LQE98" s="78"/>
      <c r="LQF98" s="78"/>
      <c r="LQG98" s="78"/>
      <c r="LQH98" s="78"/>
      <c r="LQI98" s="78"/>
      <c r="LQJ98" s="78"/>
      <c r="LQK98" s="78"/>
      <c r="LQL98" s="78"/>
      <c r="LQM98" s="78"/>
      <c r="LQN98" s="78"/>
      <c r="LQO98" s="78"/>
      <c r="LQP98" s="78"/>
      <c r="LQQ98" s="78"/>
      <c r="LQR98" s="78"/>
      <c r="LQS98" s="78"/>
      <c r="LQT98" s="78"/>
      <c r="LQU98" s="78"/>
      <c r="LQV98" s="78"/>
      <c r="LQW98" s="78"/>
      <c r="LQX98" s="78"/>
      <c r="LQY98" s="78"/>
      <c r="LQZ98" s="78"/>
      <c r="LRA98" s="78"/>
      <c r="LRB98" s="78"/>
      <c r="LRC98" s="78"/>
      <c r="LRD98" s="78"/>
      <c r="LRE98" s="78"/>
      <c r="LRF98" s="78"/>
      <c r="LRG98" s="78"/>
      <c r="LRH98" s="78"/>
      <c r="LRI98" s="78"/>
      <c r="LRJ98" s="78"/>
      <c r="LRK98" s="78"/>
      <c r="LRL98" s="78"/>
      <c r="LRM98" s="78"/>
      <c r="LRN98" s="78"/>
      <c r="LRO98" s="78"/>
      <c r="LRP98" s="78"/>
      <c r="LRQ98" s="78"/>
      <c r="LRR98" s="78"/>
      <c r="LRS98" s="78"/>
      <c r="LRT98" s="78"/>
      <c r="LRU98" s="78"/>
      <c r="LRV98" s="78"/>
      <c r="LRW98" s="78"/>
      <c r="LRX98" s="78"/>
      <c r="LRY98" s="78"/>
      <c r="LRZ98" s="78"/>
      <c r="LSA98" s="78"/>
      <c r="LSB98" s="78"/>
      <c r="LSC98" s="78"/>
      <c r="LSD98" s="78"/>
      <c r="LSE98" s="78"/>
      <c r="LSF98" s="78"/>
      <c r="LSG98" s="78"/>
      <c r="LSH98" s="78"/>
      <c r="LSI98" s="78"/>
      <c r="LSJ98" s="78"/>
      <c r="LSK98" s="78"/>
      <c r="LSL98" s="78"/>
      <c r="LSM98" s="78"/>
      <c r="LSN98" s="78"/>
      <c r="LSO98" s="78"/>
      <c r="LSP98" s="78"/>
      <c r="LSQ98" s="78"/>
      <c r="LSR98" s="78"/>
      <c r="LSS98" s="78"/>
      <c r="LST98" s="78"/>
      <c r="LSU98" s="78"/>
      <c r="LSV98" s="78"/>
      <c r="LSW98" s="78"/>
      <c r="LSX98" s="78"/>
      <c r="LSY98" s="78"/>
      <c r="LSZ98" s="78"/>
      <c r="LTA98" s="78"/>
      <c r="LTB98" s="78"/>
      <c r="LTC98" s="78"/>
      <c r="LTD98" s="78"/>
      <c r="LTE98" s="78"/>
      <c r="LTF98" s="78"/>
      <c r="LTG98" s="78"/>
      <c r="LTH98" s="78"/>
      <c r="LTI98" s="78"/>
      <c r="LTJ98" s="78"/>
      <c r="LTK98" s="78"/>
      <c r="LTL98" s="78"/>
      <c r="LTM98" s="78"/>
      <c r="LTN98" s="78"/>
      <c r="LTO98" s="78"/>
      <c r="LTP98" s="78"/>
      <c r="LTQ98" s="78"/>
      <c r="LTR98" s="78"/>
      <c r="LTS98" s="78"/>
      <c r="LTT98" s="78"/>
      <c r="LTU98" s="78"/>
      <c r="LTV98" s="78"/>
      <c r="LTW98" s="78"/>
      <c r="LTX98" s="78"/>
      <c r="LTY98" s="78"/>
      <c r="LTZ98" s="78"/>
      <c r="LUA98" s="78"/>
      <c r="LUB98" s="78"/>
      <c r="LUC98" s="78"/>
      <c r="LUD98" s="78"/>
      <c r="LUE98" s="78"/>
      <c r="LUF98" s="78"/>
      <c r="LUG98" s="78"/>
      <c r="LUH98" s="78"/>
      <c r="LUI98" s="78"/>
      <c r="LUJ98" s="78"/>
      <c r="LUK98" s="78"/>
      <c r="LUL98" s="78"/>
      <c r="LUM98" s="78"/>
      <c r="LUN98" s="78"/>
      <c r="LUO98" s="78"/>
      <c r="LUP98" s="78"/>
      <c r="LUQ98" s="78"/>
      <c r="LUR98" s="78"/>
      <c r="LUS98" s="78"/>
      <c r="LUT98" s="78"/>
      <c r="LUU98" s="78"/>
      <c r="LUV98" s="78"/>
      <c r="LUW98" s="78"/>
      <c r="LUX98" s="78"/>
      <c r="LUY98" s="78"/>
      <c r="LUZ98" s="78"/>
      <c r="LVA98" s="78"/>
      <c r="LVB98" s="78"/>
      <c r="LVC98" s="78"/>
      <c r="LVD98" s="78"/>
      <c r="LVE98" s="78"/>
      <c r="LVF98" s="78"/>
      <c r="LVG98" s="78"/>
      <c r="LVH98" s="78"/>
      <c r="LVI98" s="78"/>
      <c r="LVJ98" s="78"/>
      <c r="LVK98" s="78"/>
      <c r="LVL98" s="78"/>
      <c r="LVM98" s="78"/>
      <c r="LVN98" s="78"/>
      <c r="LVO98" s="78"/>
      <c r="LVP98" s="78"/>
      <c r="LVQ98" s="78"/>
      <c r="LVR98" s="78"/>
      <c r="LVS98" s="78"/>
      <c r="LVT98" s="78"/>
      <c r="LVU98" s="78"/>
      <c r="LVV98" s="78"/>
      <c r="LVW98" s="78"/>
      <c r="LVX98" s="78"/>
      <c r="LVY98" s="78"/>
      <c r="LVZ98" s="78"/>
      <c r="LWA98" s="78"/>
      <c r="LWB98" s="78"/>
      <c r="LWC98" s="78"/>
      <c r="LWD98" s="78"/>
      <c r="LWE98" s="78"/>
      <c r="LWF98" s="78"/>
      <c r="LWG98" s="78"/>
      <c r="LWH98" s="78"/>
      <c r="LWI98" s="78"/>
      <c r="LWJ98" s="78"/>
      <c r="LWK98" s="78"/>
      <c r="LWL98" s="78"/>
      <c r="LWM98" s="78"/>
      <c r="LWN98" s="78"/>
      <c r="LWO98" s="78"/>
      <c r="LWP98" s="78"/>
      <c r="LWQ98" s="78"/>
      <c r="LWR98" s="78"/>
      <c r="LWS98" s="78"/>
      <c r="LWT98" s="78"/>
      <c r="LWU98" s="78"/>
      <c r="LWV98" s="78"/>
      <c r="LWW98" s="78"/>
      <c r="LWX98" s="78"/>
      <c r="LWY98" s="78"/>
      <c r="LWZ98" s="78"/>
      <c r="LXA98" s="78"/>
      <c r="LXB98" s="78"/>
      <c r="LXC98" s="78"/>
      <c r="LXD98" s="78"/>
      <c r="LXE98" s="78"/>
      <c r="LXF98" s="78"/>
      <c r="LXG98" s="78"/>
      <c r="LXH98" s="78"/>
      <c r="LXI98" s="78"/>
      <c r="LXJ98" s="78"/>
      <c r="LXK98" s="78"/>
      <c r="LXL98" s="78"/>
      <c r="LXM98" s="78"/>
      <c r="LXN98" s="78"/>
      <c r="LXO98" s="78"/>
      <c r="LXP98" s="78"/>
      <c r="LXQ98" s="78"/>
      <c r="LXR98" s="78"/>
      <c r="LXS98" s="78"/>
      <c r="LXT98" s="78"/>
      <c r="LXU98" s="78"/>
      <c r="LXV98" s="78"/>
      <c r="LXW98" s="78"/>
      <c r="LXX98" s="78"/>
      <c r="LXY98" s="78"/>
      <c r="LXZ98" s="78"/>
      <c r="LYA98" s="78"/>
      <c r="LYB98" s="78"/>
      <c r="LYC98" s="78"/>
      <c r="LYD98" s="78"/>
      <c r="LYE98" s="78"/>
      <c r="LYF98" s="78"/>
      <c r="LYG98" s="78"/>
      <c r="LYH98" s="78"/>
      <c r="LYI98" s="78"/>
      <c r="LYJ98" s="78"/>
      <c r="LYK98" s="78"/>
      <c r="LYL98" s="78"/>
      <c r="LYM98" s="78"/>
      <c r="LYN98" s="78"/>
      <c r="LYO98" s="78"/>
      <c r="LYP98" s="78"/>
      <c r="LYQ98" s="78"/>
      <c r="LYR98" s="78"/>
      <c r="LYS98" s="78"/>
      <c r="LYT98" s="78"/>
      <c r="LYU98" s="78"/>
      <c r="LYV98" s="78"/>
      <c r="LYW98" s="78"/>
      <c r="LYX98" s="78"/>
      <c r="LYY98" s="78"/>
      <c r="LYZ98" s="78"/>
      <c r="LZA98" s="78"/>
      <c r="LZB98" s="78"/>
      <c r="LZC98" s="78"/>
      <c r="LZD98" s="78"/>
      <c r="LZE98" s="78"/>
      <c r="LZF98" s="78"/>
      <c r="LZG98" s="78"/>
      <c r="LZH98" s="78"/>
      <c r="LZI98" s="78"/>
      <c r="LZJ98" s="78"/>
      <c r="LZK98" s="78"/>
      <c r="LZL98" s="78"/>
      <c r="LZM98" s="78"/>
      <c r="LZN98" s="78"/>
      <c r="LZO98" s="78"/>
      <c r="LZP98" s="78"/>
      <c r="LZQ98" s="78"/>
      <c r="LZR98" s="78"/>
      <c r="LZS98" s="78"/>
      <c r="LZT98" s="78"/>
      <c r="LZU98" s="78"/>
      <c r="LZV98" s="78"/>
      <c r="LZW98" s="78"/>
      <c r="LZX98" s="78"/>
      <c r="LZY98" s="78"/>
      <c r="LZZ98" s="78"/>
      <c r="MAA98" s="78"/>
      <c r="MAB98" s="78"/>
      <c r="MAC98" s="78"/>
      <c r="MAD98" s="78"/>
      <c r="MAE98" s="78"/>
      <c r="MAF98" s="78"/>
      <c r="MAG98" s="78"/>
      <c r="MAH98" s="78"/>
      <c r="MAI98" s="78"/>
      <c r="MAJ98" s="78"/>
      <c r="MAK98" s="78"/>
      <c r="MAL98" s="78"/>
      <c r="MAM98" s="78"/>
      <c r="MAN98" s="78"/>
      <c r="MAO98" s="78"/>
      <c r="MAP98" s="78"/>
      <c r="MAQ98" s="78"/>
      <c r="MAR98" s="78"/>
      <c r="MAS98" s="78"/>
      <c r="MAT98" s="78"/>
      <c r="MAU98" s="78"/>
      <c r="MAV98" s="78"/>
      <c r="MAW98" s="78"/>
      <c r="MAX98" s="78"/>
      <c r="MAY98" s="78"/>
      <c r="MAZ98" s="78"/>
      <c r="MBA98" s="78"/>
      <c r="MBB98" s="78"/>
      <c r="MBC98" s="78"/>
      <c r="MBD98" s="78"/>
      <c r="MBE98" s="78"/>
      <c r="MBF98" s="78"/>
      <c r="MBG98" s="78"/>
      <c r="MBH98" s="78"/>
      <c r="MBI98" s="78"/>
      <c r="MBJ98" s="78"/>
      <c r="MBK98" s="78"/>
      <c r="MBL98" s="78"/>
      <c r="MBM98" s="78"/>
      <c r="MBN98" s="78"/>
      <c r="MBO98" s="78"/>
      <c r="MBP98" s="78"/>
      <c r="MBQ98" s="78"/>
      <c r="MBR98" s="78"/>
      <c r="MBS98" s="78"/>
      <c r="MBT98" s="78"/>
      <c r="MBU98" s="78"/>
      <c r="MBV98" s="78"/>
      <c r="MBW98" s="78"/>
      <c r="MBX98" s="78"/>
      <c r="MBY98" s="78"/>
      <c r="MBZ98" s="78"/>
      <c r="MCA98" s="78"/>
      <c r="MCB98" s="78"/>
      <c r="MCC98" s="78"/>
      <c r="MCD98" s="78"/>
      <c r="MCE98" s="78"/>
      <c r="MCF98" s="78"/>
      <c r="MCG98" s="78"/>
      <c r="MCH98" s="78"/>
      <c r="MCI98" s="78"/>
      <c r="MCJ98" s="78"/>
      <c r="MCK98" s="78"/>
      <c r="MCL98" s="78"/>
      <c r="MCM98" s="78"/>
      <c r="MCN98" s="78"/>
      <c r="MCO98" s="78"/>
      <c r="MCP98" s="78"/>
      <c r="MCQ98" s="78"/>
      <c r="MCR98" s="78"/>
      <c r="MCS98" s="78"/>
      <c r="MCT98" s="78"/>
      <c r="MCU98" s="78"/>
      <c r="MCV98" s="78"/>
      <c r="MCW98" s="78"/>
      <c r="MCX98" s="78"/>
      <c r="MCY98" s="78"/>
      <c r="MCZ98" s="78"/>
      <c r="MDA98" s="78"/>
      <c r="MDB98" s="78"/>
      <c r="MDC98" s="78"/>
      <c r="MDD98" s="78"/>
      <c r="MDE98" s="78"/>
      <c r="MDF98" s="78"/>
      <c r="MDG98" s="78"/>
      <c r="MDH98" s="78"/>
      <c r="MDI98" s="78"/>
      <c r="MDJ98" s="78"/>
      <c r="MDK98" s="78"/>
      <c r="MDL98" s="78"/>
      <c r="MDM98" s="78"/>
      <c r="MDN98" s="78"/>
      <c r="MDO98" s="78"/>
      <c r="MDP98" s="78"/>
      <c r="MDQ98" s="78"/>
      <c r="MDR98" s="78"/>
      <c r="MDS98" s="78"/>
      <c r="MDT98" s="78"/>
      <c r="MDU98" s="78"/>
      <c r="MDV98" s="78"/>
      <c r="MDW98" s="78"/>
      <c r="MDX98" s="78"/>
      <c r="MDY98" s="78"/>
      <c r="MDZ98" s="78"/>
      <c r="MEA98" s="78"/>
      <c r="MEB98" s="78"/>
      <c r="MEC98" s="78"/>
      <c r="MED98" s="78"/>
      <c r="MEE98" s="78"/>
      <c r="MEF98" s="78"/>
      <c r="MEG98" s="78"/>
      <c r="MEH98" s="78"/>
      <c r="MEI98" s="78"/>
      <c r="MEJ98" s="78"/>
      <c r="MEK98" s="78"/>
      <c r="MEL98" s="78"/>
      <c r="MEM98" s="78"/>
      <c r="MEN98" s="78"/>
      <c r="MEO98" s="78"/>
      <c r="MEP98" s="78"/>
      <c r="MEQ98" s="78"/>
      <c r="MER98" s="78"/>
      <c r="MES98" s="78"/>
      <c r="MET98" s="78"/>
      <c r="MEU98" s="78"/>
      <c r="MEV98" s="78"/>
      <c r="MEW98" s="78"/>
      <c r="MEX98" s="78"/>
      <c r="MEY98" s="78"/>
      <c r="MEZ98" s="78"/>
      <c r="MFA98" s="78"/>
      <c r="MFB98" s="78"/>
      <c r="MFC98" s="78"/>
      <c r="MFD98" s="78"/>
      <c r="MFE98" s="78"/>
      <c r="MFF98" s="78"/>
      <c r="MFG98" s="78"/>
      <c r="MFH98" s="78"/>
      <c r="MFI98" s="78"/>
      <c r="MFJ98" s="78"/>
      <c r="MFK98" s="78"/>
      <c r="MFL98" s="78"/>
      <c r="MFM98" s="78"/>
      <c r="MFN98" s="78"/>
      <c r="MFO98" s="78"/>
      <c r="MFP98" s="78"/>
      <c r="MFQ98" s="78"/>
      <c r="MFR98" s="78"/>
      <c r="MFS98" s="78"/>
      <c r="MFT98" s="78"/>
      <c r="MFU98" s="78"/>
      <c r="MFV98" s="78"/>
      <c r="MFW98" s="78"/>
      <c r="MFX98" s="78"/>
      <c r="MFY98" s="78"/>
      <c r="MFZ98" s="78"/>
      <c r="MGA98" s="78"/>
      <c r="MGB98" s="78"/>
      <c r="MGC98" s="78"/>
      <c r="MGD98" s="78"/>
      <c r="MGE98" s="78"/>
      <c r="MGF98" s="78"/>
      <c r="MGG98" s="78"/>
      <c r="MGH98" s="78"/>
      <c r="MGI98" s="78"/>
      <c r="MGJ98" s="78"/>
      <c r="MGK98" s="78"/>
      <c r="MGL98" s="78"/>
      <c r="MGM98" s="78"/>
      <c r="MGN98" s="78"/>
      <c r="MGO98" s="78"/>
      <c r="MGP98" s="78"/>
      <c r="MGQ98" s="78"/>
      <c r="MGR98" s="78"/>
      <c r="MGS98" s="78"/>
      <c r="MGT98" s="78"/>
      <c r="MGU98" s="78"/>
      <c r="MGV98" s="78"/>
      <c r="MGW98" s="78"/>
      <c r="MGX98" s="78"/>
      <c r="MGY98" s="78"/>
      <c r="MGZ98" s="78"/>
      <c r="MHA98" s="78"/>
      <c r="MHB98" s="78"/>
      <c r="MHC98" s="78"/>
      <c r="MHD98" s="78"/>
      <c r="MHE98" s="78"/>
      <c r="MHF98" s="78"/>
      <c r="MHG98" s="78"/>
      <c r="MHH98" s="78"/>
      <c r="MHI98" s="78"/>
      <c r="MHJ98" s="78"/>
      <c r="MHK98" s="78"/>
      <c r="MHL98" s="78"/>
      <c r="MHM98" s="78"/>
      <c r="MHN98" s="78"/>
      <c r="MHO98" s="78"/>
      <c r="MHP98" s="78"/>
      <c r="MHQ98" s="78"/>
      <c r="MHR98" s="78"/>
      <c r="MHS98" s="78"/>
      <c r="MHT98" s="78"/>
      <c r="MHU98" s="78"/>
      <c r="MHV98" s="78"/>
      <c r="MHW98" s="78"/>
      <c r="MHX98" s="78"/>
      <c r="MHY98" s="78"/>
      <c r="MHZ98" s="78"/>
      <c r="MIA98" s="78"/>
      <c r="MIB98" s="78"/>
      <c r="MIC98" s="78"/>
      <c r="MID98" s="78"/>
      <c r="MIE98" s="78"/>
      <c r="MIF98" s="78"/>
      <c r="MIG98" s="78"/>
      <c r="MIH98" s="78"/>
      <c r="MII98" s="78"/>
      <c r="MIJ98" s="78"/>
      <c r="MIK98" s="78"/>
      <c r="MIL98" s="78"/>
      <c r="MIM98" s="78"/>
      <c r="MIN98" s="78"/>
      <c r="MIO98" s="78"/>
      <c r="MIP98" s="78"/>
      <c r="MIQ98" s="78"/>
      <c r="MIR98" s="78"/>
      <c r="MIS98" s="78"/>
      <c r="MIT98" s="78"/>
      <c r="MIU98" s="78"/>
      <c r="MIV98" s="78"/>
      <c r="MIW98" s="78"/>
      <c r="MIX98" s="78"/>
      <c r="MIY98" s="78"/>
      <c r="MIZ98" s="78"/>
      <c r="MJA98" s="78"/>
      <c r="MJB98" s="78"/>
      <c r="MJC98" s="78"/>
      <c r="MJD98" s="78"/>
      <c r="MJE98" s="78"/>
      <c r="MJF98" s="78"/>
      <c r="MJG98" s="78"/>
      <c r="MJH98" s="78"/>
      <c r="MJI98" s="78"/>
      <c r="MJJ98" s="78"/>
      <c r="MJK98" s="78"/>
      <c r="MJL98" s="78"/>
      <c r="MJM98" s="78"/>
      <c r="MJN98" s="78"/>
      <c r="MJO98" s="78"/>
      <c r="MJP98" s="78"/>
      <c r="MJQ98" s="78"/>
      <c r="MJR98" s="78"/>
      <c r="MJS98" s="78"/>
      <c r="MJT98" s="78"/>
      <c r="MJU98" s="78"/>
      <c r="MJV98" s="78"/>
      <c r="MJW98" s="78"/>
      <c r="MJX98" s="78"/>
      <c r="MJY98" s="78"/>
      <c r="MJZ98" s="78"/>
      <c r="MKA98" s="78"/>
      <c r="MKB98" s="78"/>
      <c r="MKC98" s="78"/>
      <c r="MKD98" s="78"/>
      <c r="MKE98" s="78"/>
      <c r="MKF98" s="78"/>
      <c r="MKG98" s="78"/>
      <c r="MKH98" s="78"/>
      <c r="MKI98" s="78"/>
      <c r="MKJ98" s="78"/>
      <c r="MKK98" s="78"/>
      <c r="MKL98" s="78"/>
      <c r="MKM98" s="78"/>
      <c r="MKN98" s="78"/>
      <c r="MKO98" s="78"/>
      <c r="MKP98" s="78"/>
      <c r="MKQ98" s="78"/>
      <c r="MKR98" s="78"/>
      <c r="MKS98" s="78"/>
      <c r="MKT98" s="78"/>
      <c r="MKU98" s="78"/>
      <c r="MKV98" s="78"/>
      <c r="MKW98" s="78"/>
      <c r="MKX98" s="78"/>
      <c r="MKY98" s="78"/>
      <c r="MKZ98" s="78"/>
      <c r="MLA98" s="78"/>
      <c r="MLB98" s="78"/>
      <c r="MLC98" s="78"/>
      <c r="MLD98" s="78"/>
      <c r="MLE98" s="78"/>
      <c r="MLF98" s="78"/>
      <c r="MLG98" s="78"/>
      <c r="MLH98" s="78"/>
      <c r="MLI98" s="78"/>
      <c r="MLJ98" s="78"/>
      <c r="MLK98" s="78"/>
      <c r="MLL98" s="78"/>
      <c r="MLM98" s="78"/>
      <c r="MLN98" s="78"/>
      <c r="MLO98" s="78"/>
      <c r="MLP98" s="78"/>
      <c r="MLQ98" s="78"/>
      <c r="MLR98" s="78"/>
      <c r="MLS98" s="78"/>
      <c r="MLT98" s="78"/>
      <c r="MLU98" s="78"/>
      <c r="MLV98" s="78"/>
      <c r="MLW98" s="78"/>
      <c r="MLX98" s="78"/>
      <c r="MLY98" s="78"/>
      <c r="MLZ98" s="78"/>
      <c r="MMA98" s="78"/>
      <c r="MMB98" s="78"/>
      <c r="MMC98" s="78"/>
      <c r="MMD98" s="78"/>
      <c r="MME98" s="78"/>
      <c r="MMF98" s="78"/>
      <c r="MMG98" s="78"/>
      <c r="MMH98" s="78"/>
      <c r="MMI98" s="78"/>
      <c r="MMJ98" s="78"/>
      <c r="MMK98" s="78"/>
      <c r="MML98" s="78"/>
      <c r="MMM98" s="78"/>
      <c r="MMN98" s="78"/>
      <c r="MMO98" s="78"/>
      <c r="MMP98" s="78"/>
      <c r="MMQ98" s="78"/>
      <c r="MMR98" s="78"/>
      <c r="MMS98" s="78"/>
      <c r="MMT98" s="78"/>
      <c r="MMU98" s="78"/>
      <c r="MMV98" s="78"/>
      <c r="MMW98" s="78"/>
      <c r="MMX98" s="78"/>
      <c r="MMY98" s="78"/>
      <c r="MMZ98" s="78"/>
      <c r="MNA98" s="78"/>
      <c r="MNB98" s="78"/>
      <c r="MNC98" s="78"/>
      <c r="MND98" s="78"/>
      <c r="MNE98" s="78"/>
      <c r="MNF98" s="78"/>
      <c r="MNG98" s="78"/>
      <c r="MNH98" s="78"/>
      <c r="MNI98" s="78"/>
      <c r="MNJ98" s="78"/>
      <c r="MNK98" s="78"/>
      <c r="MNL98" s="78"/>
      <c r="MNM98" s="78"/>
      <c r="MNN98" s="78"/>
      <c r="MNO98" s="78"/>
      <c r="MNP98" s="78"/>
      <c r="MNQ98" s="78"/>
      <c r="MNR98" s="78"/>
      <c r="MNS98" s="78"/>
      <c r="MNT98" s="78"/>
      <c r="MNU98" s="78"/>
      <c r="MNV98" s="78"/>
      <c r="MNW98" s="78"/>
      <c r="MNX98" s="78"/>
      <c r="MNY98" s="78"/>
      <c r="MNZ98" s="78"/>
      <c r="MOA98" s="78"/>
      <c r="MOB98" s="78"/>
      <c r="MOC98" s="78"/>
      <c r="MOD98" s="78"/>
      <c r="MOE98" s="78"/>
      <c r="MOF98" s="78"/>
      <c r="MOG98" s="78"/>
      <c r="MOH98" s="78"/>
      <c r="MOI98" s="78"/>
      <c r="MOJ98" s="78"/>
      <c r="MOK98" s="78"/>
      <c r="MOL98" s="78"/>
      <c r="MOM98" s="78"/>
      <c r="MON98" s="78"/>
      <c r="MOO98" s="78"/>
      <c r="MOP98" s="78"/>
      <c r="MOQ98" s="78"/>
      <c r="MOR98" s="78"/>
      <c r="MOS98" s="78"/>
      <c r="MOT98" s="78"/>
      <c r="MOU98" s="78"/>
      <c r="MOV98" s="78"/>
      <c r="MOW98" s="78"/>
      <c r="MOX98" s="78"/>
      <c r="MOY98" s="78"/>
      <c r="MOZ98" s="78"/>
      <c r="MPA98" s="78"/>
      <c r="MPB98" s="78"/>
      <c r="MPC98" s="78"/>
      <c r="MPD98" s="78"/>
      <c r="MPE98" s="78"/>
      <c r="MPF98" s="78"/>
      <c r="MPG98" s="78"/>
      <c r="MPH98" s="78"/>
      <c r="MPI98" s="78"/>
      <c r="MPJ98" s="78"/>
      <c r="MPK98" s="78"/>
      <c r="MPL98" s="78"/>
      <c r="MPM98" s="78"/>
      <c r="MPN98" s="78"/>
      <c r="MPO98" s="78"/>
      <c r="MPP98" s="78"/>
      <c r="MPQ98" s="78"/>
      <c r="MPR98" s="78"/>
      <c r="MPS98" s="78"/>
      <c r="MPT98" s="78"/>
      <c r="MPU98" s="78"/>
      <c r="MPV98" s="78"/>
      <c r="MPW98" s="78"/>
      <c r="MPX98" s="78"/>
      <c r="MPY98" s="78"/>
      <c r="MPZ98" s="78"/>
      <c r="MQA98" s="78"/>
      <c r="MQB98" s="78"/>
      <c r="MQC98" s="78"/>
      <c r="MQD98" s="78"/>
      <c r="MQE98" s="78"/>
      <c r="MQF98" s="78"/>
      <c r="MQG98" s="78"/>
      <c r="MQH98" s="78"/>
      <c r="MQI98" s="78"/>
      <c r="MQJ98" s="78"/>
      <c r="MQK98" s="78"/>
      <c r="MQL98" s="78"/>
      <c r="MQM98" s="78"/>
      <c r="MQN98" s="78"/>
      <c r="MQO98" s="78"/>
      <c r="MQP98" s="78"/>
      <c r="MQQ98" s="78"/>
      <c r="MQR98" s="78"/>
      <c r="MQS98" s="78"/>
      <c r="MQT98" s="78"/>
      <c r="MQU98" s="78"/>
      <c r="MQV98" s="78"/>
      <c r="MQW98" s="78"/>
      <c r="MQX98" s="78"/>
      <c r="MQY98" s="78"/>
      <c r="MQZ98" s="78"/>
      <c r="MRA98" s="78"/>
      <c r="MRB98" s="78"/>
      <c r="MRC98" s="78"/>
      <c r="MRD98" s="78"/>
      <c r="MRE98" s="78"/>
      <c r="MRF98" s="78"/>
      <c r="MRG98" s="78"/>
      <c r="MRH98" s="78"/>
      <c r="MRI98" s="78"/>
      <c r="MRJ98" s="78"/>
      <c r="MRK98" s="78"/>
      <c r="MRL98" s="78"/>
      <c r="MRM98" s="78"/>
      <c r="MRN98" s="78"/>
      <c r="MRO98" s="78"/>
      <c r="MRP98" s="78"/>
      <c r="MRQ98" s="78"/>
      <c r="MRR98" s="78"/>
      <c r="MRS98" s="78"/>
      <c r="MRT98" s="78"/>
      <c r="MRU98" s="78"/>
      <c r="MRV98" s="78"/>
      <c r="MRW98" s="78"/>
      <c r="MRX98" s="78"/>
      <c r="MRY98" s="78"/>
      <c r="MRZ98" s="78"/>
      <c r="MSA98" s="78"/>
      <c r="MSB98" s="78"/>
      <c r="MSC98" s="78"/>
      <c r="MSD98" s="78"/>
      <c r="MSE98" s="78"/>
      <c r="MSF98" s="78"/>
      <c r="MSG98" s="78"/>
      <c r="MSH98" s="78"/>
      <c r="MSI98" s="78"/>
      <c r="MSJ98" s="78"/>
      <c r="MSK98" s="78"/>
      <c r="MSL98" s="78"/>
      <c r="MSM98" s="78"/>
      <c r="MSN98" s="78"/>
      <c r="MSO98" s="78"/>
      <c r="MSP98" s="78"/>
      <c r="MSQ98" s="78"/>
      <c r="MSR98" s="78"/>
      <c r="MSS98" s="78"/>
      <c r="MST98" s="78"/>
      <c r="MSU98" s="78"/>
      <c r="MSV98" s="78"/>
      <c r="MSW98" s="78"/>
      <c r="MSX98" s="78"/>
      <c r="MSY98" s="78"/>
      <c r="MSZ98" s="78"/>
      <c r="MTA98" s="78"/>
      <c r="MTB98" s="78"/>
      <c r="MTC98" s="78"/>
      <c r="MTD98" s="78"/>
      <c r="MTE98" s="78"/>
      <c r="MTF98" s="78"/>
      <c r="MTG98" s="78"/>
      <c r="MTH98" s="78"/>
      <c r="MTI98" s="78"/>
      <c r="MTJ98" s="78"/>
      <c r="MTK98" s="78"/>
      <c r="MTL98" s="78"/>
      <c r="MTM98" s="78"/>
      <c r="MTN98" s="78"/>
      <c r="MTO98" s="78"/>
      <c r="MTP98" s="78"/>
      <c r="MTQ98" s="78"/>
      <c r="MTR98" s="78"/>
      <c r="MTS98" s="78"/>
      <c r="MTT98" s="78"/>
      <c r="MTU98" s="78"/>
      <c r="MTV98" s="78"/>
      <c r="MTW98" s="78"/>
      <c r="MTX98" s="78"/>
      <c r="MTY98" s="78"/>
      <c r="MTZ98" s="78"/>
      <c r="MUA98" s="78"/>
      <c r="MUB98" s="78"/>
      <c r="MUC98" s="78"/>
      <c r="MUD98" s="78"/>
      <c r="MUE98" s="78"/>
      <c r="MUF98" s="78"/>
      <c r="MUG98" s="78"/>
      <c r="MUH98" s="78"/>
      <c r="MUI98" s="78"/>
      <c r="MUJ98" s="78"/>
      <c r="MUK98" s="78"/>
      <c r="MUL98" s="78"/>
      <c r="MUM98" s="78"/>
      <c r="MUN98" s="78"/>
      <c r="MUO98" s="78"/>
      <c r="MUP98" s="78"/>
      <c r="MUQ98" s="78"/>
      <c r="MUR98" s="78"/>
      <c r="MUS98" s="78"/>
      <c r="MUT98" s="78"/>
      <c r="MUU98" s="78"/>
      <c r="MUV98" s="78"/>
      <c r="MUW98" s="78"/>
      <c r="MUX98" s="78"/>
      <c r="MUY98" s="78"/>
      <c r="MUZ98" s="78"/>
      <c r="MVA98" s="78"/>
      <c r="MVB98" s="78"/>
      <c r="MVC98" s="78"/>
      <c r="MVD98" s="78"/>
      <c r="MVE98" s="78"/>
      <c r="MVF98" s="78"/>
      <c r="MVG98" s="78"/>
      <c r="MVH98" s="78"/>
      <c r="MVI98" s="78"/>
      <c r="MVJ98" s="78"/>
      <c r="MVK98" s="78"/>
      <c r="MVL98" s="78"/>
      <c r="MVM98" s="78"/>
      <c r="MVN98" s="78"/>
      <c r="MVO98" s="78"/>
      <c r="MVP98" s="78"/>
      <c r="MVQ98" s="78"/>
      <c r="MVR98" s="78"/>
      <c r="MVS98" s="78"/>
      <c r="MVT98" s="78"/>
      <c r="MVU98" s="78"/>
      <c r="MVV98" s="78"/>
      <c r="MVW98" s="78"/>
      <c r="MVX98" s="78"/>
      <c r="MVY98" s="78"/>
      <c r="MVZ98" s="78"/>
      <c r="MWA98" s="78"/>
      <c r="MWB98" s="78"/>
      <c r="MWC98" s="78"/>
      <c r="MWD98" s="78"/>
      <c r="MWE98" s="78"/>
      <c r="MWF98" s="78"/>
      <c r="MWG98" s="78"/>
      <c r="MWH98" s="78"/>
      <c r="MWI98" s="78"/>
      <c r="MWJ98" s="78"/>
      <c r="MWK98" s="78"/>
      <c r="MWL98" s="78"/>
      <c r="MWM98" s="78"/>
      <c r="MWN98" s="78"/>
      <c r="MWO98" s="78"/>
      <c r="MWP98" s="78"/>
      <c r="MWQ98" s="78"/>
      <c r="MWR98" s="78"/>
      <c r="MWS98" s="78"/>
      <c r="MWT98" s="78"/>
      <c r="MWU98" s="78"/>
      <c r="MWV98" s="78"/>
      <c r="MWW98" s="78"/>
      <c r="MWX98" s="78"/>
      <c r="MWY98" s="78"/>
      <c r="MWZ98" s="78"/>
      <c r="MXA98" s="78"/>
      <c r="MXB98" s="78"/>
      <c r="MXC98" s="78"/>
      <c r="MXD98" s="78"/>
      <c r="MXE98" s="78"/>
      <c r="MXF98" s="78"/>
      <c r="MXG98" s="78"/>
      <c r="MXH98" s="78"/>
      <c r="MXI98" s="78"/>
      <c r="MXJ98" s="78"/>
      <c r="MXK98" s="78"/>
      <c r="MXL98" s="78"/>
      <c r="MXM98" s="78"/>
      <c r="MXN98" s="78"/>
      <c r="MXO98" s="78"/>
      <c r="MXP98" s="78"/>
      <c r="MXQ98" s="78"/>
      <c r="MXR98" s="78"/>
      <c r="MXS98" s="78"/>
      <c r="MXT98" s="78"/>
      <c r="MXU98" s="78"/>
      <c r="MXV98" s="78"/>
      <c r="MXW98" s="78"/>
      <c r="MXX98" s="78"/>
      <c r="MXY98" s="78"/>
      <c r="MXZ98" s="78"/>
      <c r="MYA98" s="78"/>
      <c r="MYB98" s="78"/>
      <c r="MYC98" s="78"/>
      <c r="MYD98" s="78"/>
      <c r="MYE98" s="78"/>
      <c r="MYF98" s="78"/>
      <c r="MYG98" s="78"/>
      <c r="MYH98" s="78"/>
      <c r="MYI98" s="78"/>
      <c r="MYJ98" s="78"/>
      <c r="MYK98" s="78"/>
      <c r="MYL98" s="78"/>
      <c r="MYM98" s="78"/>
      <c r="MYN98" s="78"/>
      <c r="MYO98" s="78"/>
      <c r="MYP98" s="78"/>
      <c r="MYQ98" s="78"/>
      <c r="MYR98" s="78"/>
      <c r="MYS98" s="78"/>
      <c r="MYT98" s="78"/>
      <c r="MYU98" s="78"/>
      <c r="MYV98" s="78"/>
      <c r="MYW98" s="78"/>
      <c r="MYX98" s="78"/>
      <c r="MYY98" s="78"/>
      <c r="MYZ98" s="78"/>
      <c r="MZA98" s="78"/>
      <c r="MZB98" s="78"/>
      <c r="MZC98" s="78"/>
      <c r="MZD98" s="78"/>
      <c r="MZE98" s="78"/>
      <c r="MZF98" s="78"/>
      <c r="MZG98" s="78"/>
      <c r="MZH98" s="78"/>
      <c r="MZI98" s="78"/>
      <c r="MZJ98" s="78"/>
      <c r="MZK98" s="78"/>
      <c r="MZL98" s="78"/>
      <c r="MZM98" s="78"/>
      <c r="MZN98" s="78"/>
      <c r="MZO98" s="78"/>
      <c r="MZP98" s="78"/>
      <c r="MZQ98" s="78"/>
      <c r="MZR98" s="78"/>
      <c r="MZS98" s="78"/>
      <c r="MZT98" s="78"/>
      <c r="MZU98" s="78"/>
      <c r="MZV98" s="78"/>
      <c r="MZW98" s="78"/>
      <c r="MZX98" s="78"/>
      <c r="MZY98" s="78"/>
      <c r="MZZ98" s="78"/>
      <c r="NAA98" s="78"/>
      <c r="NAB98" s="78"/>
      <c r="NAC98" s="78"/>
      <c r="NAD98" s="78"/>
      <c r="NAE98" s="78"/>
      <c r="NAF98" s="78"/>
      <c r="NAG98" s="78"/>
      <c r="NAH98" s="78"/>
      <c r="NAI98" s="78"/>
      <c r="NAJ98" s="78"/>
      <c r="NAK98" s="78"/>
      <c r="NAL98" s="78"/>
      <c r="NAM98" s="78"/>
      <c r="NAN98" s="78"/>
      <c r="NAO98" s="78"/>
      <c r="NAP98" s="78"/>
      <c r="NAQ98" s="78"/>
      <c r="NAR98" s="78"/>
      <c r="NAS98" s="78"/>
      <c r="NAT98" s="78"/>
      <c r="NAU98" s="78"/>
      <c r="NAV98" s="78"/>
      <c r="NAW98" s="78"/>
      <c r="NAX98" s="78"/>
      <c r="NAY98" s="78"/>
      <c r="NAZ98" s="78"/>
      <c r="NBA98" s="78"/>
      <c r="NBB98" s="78"/>
      <c r="NBC98" s="78"/>
      <c r="NBD98" s="78"/>
      <c r="NBE98" s="78"/>
      <c r="NBF98" s="78"/>
      <c r="NBG98" s="78"/>
      <c r="NBH98" s="78"/>
      <c r="NBI98" s="78"/>
      <c r="NBJ98" s="78"/>
      <c r="NBK98" s="78"/>
      <c r="NBL98" s="78"/>
      <c r="NBM98" s="78"/>
      <c r="NBN98" s="78"/>
      <c r="NBO98" s="78"/>
      <c r="NBP98" s="78"/>
      <c r="NBQ98" s="78"/>
      <c r="NBR98" s="78"/>
      <c r="NBS98" s="78"/>
      <c r="NBT98" s="78"/>
      <c r="NBU98" s="78"/>
      <c r="NBV98" s="78"/>
      <c r="NBW98" s="78"/>
      <c r="NBX98" s="78"/>
      <c r="NBY98" s="78"/>
      <c r="NBZ98" s="78"/>
      <c r="NCA98" s="78"/>
      <c r="NCB98" s="78"/>
      <c r="NCC98" s="78"/>
      <c r="NCD98" s="78"/>
      <c r="NCE98" s="78"/>
      <c r="NCF98" s="78"/>
      <c r="NCG98" s="78"/>
      <c r="NCH98" s="78"/>
      <c r="NCI98" s="78"/>
      <c r="NCJ98" s="78"/>
      <c r="NCK98" s="78"/>
      <c r="NCL98" s="78"/>
      <c r="NCM98" s="78"/>
      <c r="NCN98" s="78"/>
      <c r="NCO98" s="78"/>
      <c r="NCP98" s="78"/>
      <c r="NCQ98" s="78"/>
      <c r="NCR98" s="78"/>
      <c r="NCS98" s="78"/>
      <c r="NCT98" s="78"/>
      <c r="NCU98" s="78"/>
      <c r="NCV98" s="78"/>
      <c r="NCW98" s="78"/>
      <c r="NCX98" s="78"/>
      <c r="NCY98" s="78"/>
      <c r="NCZ98" s="78"/>
      <c r="NDA98" s="78"/>
      <c r="NDB98" s="78"/>
      <c r="NDC98" s="78"/>
      <c r="NDD98" s="78"/>
      <c r="NDE98" s="78"/>
      <c r="NDF98" s="78"/>
      <c r="NDG98" s="78"/>
      <c r="NDH98" s="78"/>
      <c r="NDI98" s="78"/>
      <c r="NDJ98" s="78"/>
      <c r="NDK98" s="78"/>
      <c r="NDL98" s="78"/>
      <c r="NDM98" s="78"/>
      <c r="NDN98" s="78"/>
      <c r="NDO98" s="78"/>
      <c r="NDP98" s="78"/>
      <c r="NDQ98" s="78"/>
      <c r="NDR98" s="78"/>
      <c r="NDS98" s="78"/>
      <c r="NDT98" s="78"/>
      <c r="NDU98" s="78"/>
      <c r="NDV98" s="78"/>
      <c r="NDW98" s="78"/>
      <c r="NDX98" s="78"/>
      <c r="NDY98" s="78"/>
      <c r="NDZ98" s="78"/>
      <c r="NEA98" s="78"/>
      <c r="NEB98" s="78"/>
      <c r="NEC98" s="78"/>
      <c r="NED98" s="78"/>
      <c r="NEE98" s="78"/>
      <c r="NEF98" s="78"/>
      <c r="NEG98" s="78"/>
      <c r="NEH98" s="78"/>
      <c r="NEI98" s="78"/>
      <c r="NEJ98" s="78"/>
      <c r="NEK98" s="78"/>
      <c r="NEL98" s="78"/>
      <c r="NEM98" s="78"/>
      <c r="NEN98" s="78"/>
      <c r="NEO98" s="78"/>
      <c r="NEP98" s="78"/>
      <c r="NEQ98" s="78"/>
      <c r="NER98" s="78"/>
      <c r="NES98" s="78"/>
      <c r="NET98" s="78"/>
      <c r="NEU98" s="78"/>
      <c r="NEV98" s="78"/>
      <c r="NEW98" s="78"/>
      <c r="NEX98" s="78"/>
      <c r="NEY98" s="78"/>
      <c r="NEZ98" s="78"/>
      <c r="NFA98" s="78"/>
      <c r="NFB98" s="78"/>
      <c r="NFC98" s="78"/>
      <c r="NFD98" s="78"/>
      <c r="NFE98" s="78"/>
      <c r="NFF98" s="78"/>
      <c r="NFG98" s="78"/>
      <c r="NFH98" s="78"/>
      <c r="NFI98" s="78"/>
      <c r="NFJ98" s="78"/>
      <c r="NFK98" s="78"/>
      <c r="NFL98" s="78"/>
      <c r="NFM98" s="78"/>
      <c r="NFN98" s="78"/>
      <c r="NFO98" s="78"/>
      <c r="NFP98" s="78"/>
      <c r="NFQ98" s="78"/>
      <c r="NFR98" s="78"/>
      <c r="NFS98" s="78"/>
      <c r="NFT98" s="78"/>
      <c r="NFU98" s="78"/>
      <c r="NFV98" s="78"/>
      <c r="NFW98" s="78"/>
      <c r="NFX98" s="78"/>
      <c r="NFY98" s="78"/>
      <c r="NFZ98" s="78"/>
      <c r="NGA98" s="78"/>
      <c r="NGB98" s="78"/>
      <c r="NGC98" s="78"/>
      <c r="NGD98" s="78"/>
      <c r="NGE98" s="78"/>
      <c r="NGF98" s="78"/>
      <c r="NGG98" s="78"/>
      <c r="NGH98" s="78"/>
      <c r="NGI98" s="78"/>
      <c r="NGJ98" s="78"/>
      <c r="NGK98" s="78"/>
      <c r="NGL98" s="78"/>
      <c r="NGM98" s="78"/>
      <c r="NGN98" s="78"/>
      <c r="NGO98" s="78"/>
      <c r="NGP98" s="78"/>
      <c r="NGQ98" s="78"/>
      <c r="NGR98" s="78"/>
      <c r="NGS98" s="78"/>
      <c r="NGT98" s="78"/>
      <c r="NGU98" s="78"/>
      <c r="NGV98" s="78"/>
      <c r="NGW98" s="78"/>
      <c r="NGX98" s="78"/>
      <c r="NGY98" s="78"/>
      <c r="NGZ98" s="78"/>
      <c r="NHA98" s="78"/>
      <c r="NHB98" s="78"/>
      <c r="NHC98" s="78"/>
      <c r="NHD98" s="78"/>
      <c r="NHE98" s="78"/>
      <c r="NHF98" s="78"/>
      <c r="NHG98" s="78"/>
      <c r="NHH98" s="78"/>
      <c r="NHI98" s="78"/>
      <c r="NHJ98" s="78"/>
      <c r="NHK98" s="78"/>
      <c r="NHL98" s="78"/>
      <c r="NHM98" s="78"/>
      <c r="NHN98" s="78"/>
      <c r="NHO98" s="78"/>
      <c r="NHP98" s="78"/>
      <c r="NHQ98" s="78"/>
      <c r="NHR98" s="78"/>
      <c r="NHS98" s="78"/>
      <c r="NHT98" s="78"/>
      <c r="NHU98" s="78"/>
      <c r="NHV98" s="78"/>
      <c r="NHW98" s="78"/>
      <c r="NHX98" s="78"/>
      <c r="NHY98" s="78"/>
      <c r="NHZ98" s="78"/>
      <c r="NIA98" s="78"/>
      <c r="NIB98" s="78"/>
      <c r="NIC98" s="78"/>
      <c r="NID98" s="78"/>
      <c r="NIE98" s="78"/>
      <c r="NIF98" s="78"/>
      <c r="NIG98" s="78"/>
      <c r="NIH98" s="78"/>
      <c r="NII98" s="78"/>
      <c r="NIJ98" s="78"/>
      <c r="NIK98" s="78"/>
      <c r="NIL98" s="78"/>
      <c r="NIM98" s="78"/>
      <c r="NIN98" s="78"/>
      <c r="NIO98" s="78"/>
      <c r="NIP98" s="78"/>
      <c r="NIQ98" s="78"/>
      <c r="NIR98" s="78"/>
      <c r="NIS98" s="78"/>
      <c r="NIT98" s="78"/>
      <c r="NIU98" s="78"/>
      <c r="NIV98" s="78"/>
      <c r="NIW98" s="78"/>
      <c r="NIX98" s="78"/>
      <c r="NIY98" s="78"/>
      <c r="NIZ98" s="78"/>
      <c r="NJA98" s="78"/>
      <c r="NJB98" s="78"/>
      <c r="NJC98" s="78"/>
      <c r="NJD98" s="78"/>
      <c r="NJE98" s="78"/>
      <c r="NJF98" s="78"/>
      <c r="NJG98" s="78"/>
      <c r="NJH98" s="78"/>
      <c r="NJI98" s="78"/>
      <c r="NJJ98" s="78"/>
      <c r="NJK98" s="78"/>
      <c r="NJL98" s="78"/>
      <c r="NJM98" s="78"/>
      <c r="NJN98" s="78"/>
      <c r="NJO98" s="78"/>
      <c r="NJP98" s="78"/>
      <c r="NJQ98" s="78"/>
      <c r="NJR98" s="78"/>
      <c r="NJS98" s="78"/>
      <c r="NJT98" s="78"/>
      <c r="NJU98" s="78"/>
      <c r="NJV98" s="78"/>
      <c r="NJW98" s="78"/>
      <c r="NJX98" s="78"/>
      <c r="NJY98" s="78"/>
      <c r="NJZ98" s="78"/>
      <c r="NKA98" s="78"/>
      <c r="NKB98" s="78"/>
      <c r="NKC98" s="78"/>
      <c r="NKD98" s="78"/>
      <c r="NKE98" s="78"/>
      <c r="NKF98" s="78"/>
      <c r="NKG98" s="78"/>
      <c r="NKH98" s="78"/>
      <c r="NKI98" s="78"/>
      <c r="NKJ98" s="78"/>
      <c r="NKK98" s="78"/>
      <c r="NKL98" s="78"/>
      <c r="NKM98" s="78"/>
      <c r="NKN98" s="78"/>
      <c r="NKO98" s="78"/>
      <c r="NKP98" s="78"/>
      <c r="NKQ98" s="78"/>
      <c r="NKR98" s="78"/>
      <c r="NKS98" s="78"/>
      <c r="NKT98" s="78"/>
      <c r="NKU98" s="78"/>
      <c r="NKV98" s="78"/>
      <c r="NKW98" s="78"/>
      <c r="NKX98" s="78"/>
      <c r="NKY98" s="78"/>
      <c r="NKZ98" s="78"/>
      <c r="NLA98" s="78"/>
      <c r="NLB98" s="78"/>
      <c r="NLC98" s="78"/>
      <c r="NLD98" s="78"/>
      <c r="NLE98" s="78"/>
      <c r="NLF98" s="78"/>
      <c r="NLG98" s="78"/>
      <c r="NLH98" s="78"/>
      <c r="NLI98" s="78"/>
      <c r="NLJ98" s="78"/>
      <c r="NLK98" s="78"/>
      <c r="NLL98" s="78"/>
      <c r="NLM98" s="78"/>
      <c r="NLN98" s="78"/>
      <c r="NLO98" s="78"/>
      <c r="NLP98" s="78"/>
      <c r="NLQ98" s="78"/>
      <c r="NLR98" s="78"/>
      <c r="NLS98" s="78"/>
      <c r="NLT98" s="78"/>
      <c r="NLU98" s="78"/>
      <c r="NLV98" s="78"/>
      <c r="NLW98" s="78"/>
      <c r="NLX98" s="78"/>
      <c r="NLY98" s="78"/>
      <c r="NLZ98" s="78"/>
      <c r="NMA98" s="78"/>
      <c r="NMB98" s="78"/>
      <c r="NMC98" s="78"/>
      <c r="NMD98" s="78"/>
      <c r="NME98" s="78"/>
      <c r="NMF98" s="78"/>
      <c r="NMG98" s="78"/>
      <c r="NMH98" s="78"/>
      <c r="NMI98" s="78"/>
      <c r="NMJ98" s="78"/>
      <c r="NMK98" s="78"/>
      <c r="NML98" s="78"/>
      <c r="NMM98" s="78"/>
      <c r="NMN98" s="78"/>
      <c r="NMO98" s="78"/>
      <c r="NMP98" s="78"/>
      <c r="NMQ98" s="78"/>
      <c r="NMR98" s="78"/>
      <c r="NMS98" s="78"/>
      <c r="NMT98" s="78"/>
      <c r="NMU98" s="78"/>
      <c r="NMV98" s="78"/>
      <c r="NMW98" s="78"/>
      <c r="NMX98" s="78"/>
      <c r="NMY98" s="78"/>
      <c r="NMZ98" s="78"/>
      <c r="NNA98" s="78"/>
      <c r="NNB98" s="78"/>
      <c r="NNC98" s="78"/>
      <c r="NND98" s="78"/>
      <c r="NNE98" s="78"/>
      <c r="NNF98" s="78"/>
      <c r="NNG98" s="78"/>
      <c r="NNH98" s="78"/>
      <c r="NNI98" s="78"/>
      <c r="NNJ98" s="78"/>
      <c r="NNK98" s="78"/>
      <c r="NNL98" s="78"/>
      <c r="NNM98" s="78"/>
      <c r="NNN98" s="78"/>
      <c r="NNO98" s="78"/>
      <c r="NNP98" s="78"/>
      <c r="NNQ98" s="78"/>
      <c r="NNR98" s="78"/>
      <c r="NNS98" s="78"/>
      <c r="NNT98" s="78"/>
      <c r="NNU98" s="78"/>
      <c r="NNV98" s="78"/>
      <c r="NNW98" s="78"/>
      <c r="NNX98" s="78"/>
      <c r="NNY98" s="78"/>
      <c r="NNZ98" s="78"/>
      <c r="NOA98" s="78"/>
      <c r="NOB98" s="78"/>
      <c r="NOC98" s="78"/>
      <c r="NOD98" s="78"/>
      <c r="NOE98" s="78"/>
      <c r="NOF98" s="78"/>
      <c r="NOG98" s="78"/>
      <c r="NOH98" s="78"/>
      <c r="NOI98" s="78"/>
      <c r="NOJ98" s="78"/>
      <c r="NOK98" s="78"/>
      <c r="NOL98" s="78"/>
      <c r="NOM98" s="78"/>
      <c r="NON98" s="78"/>
      <c r="NOO98" s="78"/>
      <c r="NOP98" s="78"/>
      <c r="NOQ98" s="78"/>
      <c r="NOR98" s="78"/>
      <c r="NOS98" s="78"/>
      <c r="NOT98" s="78"/>
      <c r="NOU98" s="78"/>
      <c r="NOV98" s="78"/>
      <c r="NOW98" s="78"/>
      <c r="NOX98" s="78"/>
      <c r="NOY98" s="78"/>
      <c r="NOZ98" s="78"/>
      <c r="NPA98" s="78"/>
      <c r="NPB98" s="78"/>
      <c r="NPC98" s="78"/>
      <c r="NPD98" s="78"/>
      <c r="NPE98" s="78"/>
      <c r="NPF98" s="78"/>
      <c r="NPG98" s="78"/>
      <c r="NPH98" s="78"/>
      <c r="NPI98" s="78"/>
      <c r="NPJ98" s="78"/>
      <c r="NPK98" s="78"/>
      <c r="NPL98" s="78"/>
      <c r="NPM98" s="78"/>
      <c r="NPN98" s="78"/>
      <c r="NPO98" s="78"/>
      <c r="NPP98" s="78"/>
      <c r="NPQ98" s="78"/>
      <c r="NPR98" s="78"/>
      <c r="NPS98" s="78"/>
      <c r="NPT98" s="78"/>
      <c r="NPU98" s="78"/>
      <c r="NPV98" s="78"/>
      <c r="NPW98" s="78"/>
      <c r="NPX98" s="78"/>
      <c r="NPY98" s="78"/>
      <c r="NPZ98" s="78"/>
      <c r="NQA98" s="78"/>
      <c r="NQB98" s="78"/>
      <c r="NQC98" s="78"/>
      <c r="NQD98" s="78"/>
      <c r="NQE98" s="78"/>
      <c r="NQF98" s="78"/>
      <c r="NQG98" s="78"/>
      <c r="NQH98" s="78"/>
      <c r="NQI98" s="78"/>
      <c r="NQJ98" s="78"/>
      <c r="NQK98" s="78"/>
      <c r="NQL98" s="78"/>
      <c r="NQM98" s="78"/>
      <c r="NQN98" s="78"/>
      <c r="NQO98" s="78"/>
      <c r="NQP98" s="78"/>
      <c r="NQQ98" s="78"/>
      <c r="NQR98" s="78"/>
      <c r="NQS98" s="78"/>
      <c r="NQT98" s="78"/>
      <c r="NQU98" s="78"/>
      <c r="NQV98" s="78"/>
      <c r="NQW98" s="78"/>
      <c r="NQX98" s="78"/>
      <c r="NQY98" s="78"/>
      <c r="NQZ98" s="78"/>
      <c r="NRA98" s="78"/>
      <c r="NRB98" s="78"/>
      <c r="NRC98" s="78"/>
      <c r="NRD98" s="78"/>
      <c r="NRE98" s="78"/>
      <c r="NRF98" s="78"/>
      <c r="NRG98" s="78"/>
      <c r="NRH98" s="78"/>
      <c r="NRI98" s="78"/>
      <c r="NRJ98" s="78"/>
      <c r="NRK98" s="78"/>
      <c r="NRL98" s="78"/>
      <c r="NRM98" s="78"/>
      <c r="NRN98" s="78"/>
      <c r="NRO98" s="78"/>
      <c r="NRP98" s="78"/>
      <c r="NRQ98" s="78"/>
      <c r="NRR98" s="78"/>
      <c r="NRS98" s="78"/>
      <c r="NRT98" s="78"/>
      <c r="NRU98" s="78"/>
      <c r="NRV98" s="78"/>
      <c r="NRW98" s="78"/>
      <c r="NRX98" s="78"/>
      <c r="NRY98" s="78"/>
      <c r="NRZ98" s="78"/>
      <c r="NSA98" s="78"/>
      <c r="NSB98" s="78"/>
      <c r="NSC98" s="78"/>
      <c r="NSD98" s="78"/>
      <c r="NSE98" s="78"/>
      <c r="NSF98" s="78"/>
      <c r="NSG98" s="78"/>
      <c r="NSH98" s="78"/>
      <c r="NSI98" s="78"/>
      <c r="NSJ98" s="78"/>
      <c r="NSK98" s="78"/>
      <c r="NSL98" s="78"/>
      <c r="NSM98" s="78"/>
      <c r="NSN98" s="78"/>
      <c r="NSO98" s="78"/>
      <c r="NSP98" s="78"/>
      <c r="NSQ98" s="78"/>
      <c r="NSR98" s="78"/>
      <c r="NSS98" s="78"/>
      <c r="NST98" s="78"/>
      <c r="NSU98" s="78"/>
      <c r="NSV98" s="78"/>
      <c r="NSW98" s="78"/>
      <c r="NSX98" s="78"/>
      <c r="NSY98" s="78"/>
      <c r="NSZ98" s="78"/>
      <c r="NTA98" s="78"/>
      <c r="NTB98" s="78"/>
      <c r="NTC98" s="78"/>
      <c r="NTD98" s="78"/>
      <c r="NTE98" s="78"/>
      <c r="NTF98" s="78"/>
      <c r="NTG98" s="78"/>
      <c r="NTH98" s="78"/>
      <c r="NTI98" s="78"/>
      <c r="NTJ98" s="78"/>
      <c r="NTK98" s="78"/>
      <c r="NTL98" s="78"/>
      <c r="NTM98" s="78"/>
      <c r="NTN98" s="78"/>
      <c r="NTO98" s="78"/>
      <c r="NTP98" s="78"/>
      <c r="NTQ98" s="78"/>
      <c r="NTR98" s="78"/>
      <c r="NTS98" s="78"/>
      <c r="NTT98" s="78"/>
      <c r="NTU98" s="78"/>
      <c r="NTV98" s="78"/>
      <c r="NTW98" s="78"/>
      <c r="NTX98" s="78"/>
      <c r="NTY98" s="78"/>
      <c r="NTZ98" s="78"/>
      <c r="NUA98" s="78"/>
      <c r="NUB98" s="78"/>
      <c r="NUC98" s="78"/>
      <c r="NUD98" s="78"/>
      <c r="NUE98" s="78"/>
      <c r="NUF98" s="78"/>
      <c r="NUG98" s="78"/>
      <c r="NUH98" s="78"/>
      <c r="NUI98" s="78"/>
      <c r="NUJ98" s="78"/>
      <c r="NUK98" s="78"/>
      <c r="NUL98" s="78"/>
      <c r="NUM98" s="78"/>
      <c r="NUN98" s="78"/>
      <c r="NUO98" s="78"/>
      <c r="NUP98" s="78"/>
      <c r="NUQ98" s="78"/>
      <c r="NUR98" s="78"/>
      <c r="NUS98" s="78"/>
      <c r="NUT98" s="78"/>
      <c r="NUU98" s="78"/>
      <c r="NUV98" s="78"/>
      <c r="NUW98" s="78"/>
      <c r="NUX98" s="78"/>
      <c r="NUY98" s="78"/>
      <c r="NUZ98" s="78"/>
      <c r="NVA98" s="78"/>
      <c r="NVB98" s="78"/>
      <c r="NVC98" s="78"/>
      <c r="NVD98" s="78"/>
      <c r="NVE98" s="78"/>
      <c r="NVF98" s="78"/>
      <c r="NVG98" s="78"/>
      <c r="NVH98" s="78"/>
      <c r="NVI98" s="78"/>
      <c r="NVJ98" s="78"/>
      <c r="NVK98" s="78"/>
      <c r="NVL98" s="78"/>
      <c r="NVM98" s="78"/>
      <c r="NVN98" s="78"/>
      <c r="NVO98" s="78"/>
      <c r="NVP98" s="78"/>
      <c r="NVQ98" s="78"/>
      <c r="NVR98" s="78"/>
      <c r="NVS98" s="78"/>
      <c r="NVT98" s="78"/>
      <c r="NVU98" s="78"/>
      <c r="NVV98" s="78"/>
      <c r="NVW98" s="78"/>
      <c r="NVX98" s="78"/>
      <c r="NVY98" s="78"/>
      <c r="NVZ98" s="78"/>
      <c r="NWA98" s="78"/>
      <c r="NWB98" s="78"/>
      <c r="NWC98" s="78"/>
      <c r="NWD98" s="78"/>
      <c r="NWE98" s="78"/>
      <c r="NWF98" s="78"/>
      <c r="NWG98" s="78"/>
      <c r="NWH98" s="78"/>
      <c r="NWI98" s="78"/>
      <c r="NWJ98" s="78"/>
      <c r="NWK98" s="78"/>
      <c r="NWL98" s="78"/>
      <c r="NWM98" s="78"/>
      <c r="NWN98" s="78"/>
      <c r="NWO98" s="78"/>
      <c r="NWP98" s="78"/>
      <c r="NWQ98" s="78"/>
      <c r="NWR98" s="78"/>
      <c r="NWS98" s="78"/>
      <c r="NWT98" s="78"/>
      <c r="NWU98" s="78"/>
      <c r="NWV98" s="78"/>
      <c r="NWW98" s="78"/>
      <c r="NWX98" s="78"/>
      <c r="NWY98" s="78"/>
      <c r="NWZ98" s="78"/>
      <c r="NXA98" s="78"/>
      <c r="NXB98" s="78"/>
      <c r="NXC98" s="78"/>
      <c r="NXD98" s="78"/>
      <c r="NXE98" s="78"/>
      <c r="NXF98" s="78"/>
      <c r="NXG98" s="78"/>
      <c r="NXH98" s="78"/>
      <c r="NXI98" s="78"/>
      <c r="NXJ98" s="78"/>
      <c r="NXK98" s="78"/>
      <c r="NXL98" s="78"/>
      <c r="NXM98" s="78"/>
      <c r="NXN98" s="78"/>
      <c r="NXO98" s="78"/>
      <c r="NXP98" s="78"/>
      <c r="NXQ98" s="78"/>
      <c r="NXR98" s="78"/>
      <c r="NXS98" s="78"/>
      <c r="NXT98" s="78"/>
      <c r="NXU98" s="78"/>
      <c r="NXV98" s="78"/>
      <c r="NXW98" s="78"/>
      <c r="NXX98" s="78"/>
      <c r="NXY98" s="78"/>
      <c r="NXZ98" s="78"/>
      <c r="NYA98" s="78"/>
      <c r="NYB98" s="78"/>
      <c r="NYC98" s="78"/>
      <c r="NYD98" s="78"/>
      <c r="NYE98" s="78"/>
      <c r="NYF98" s="78"/>
      <c r="NYG98" s="78"/>
      <c r="NYH98" s="78"/>
      <c r="NYI98" s="78"/>
      <c r="NYJ98" s="78"/>
      <c r="NYK98" s="78"/>
      <c r="NYL98" s="78"/>
      <c r="NYM98" s="78"/>
      <c r="NYN98" s="78"/>
      <c r="NYO98" s="78"/>
      <c r="NYP98" s="78"/>
      <c r="NYQ98" s="78"/>
      <c r="NYR98" s="78"/>
      <c r="NYS98" s="78"/>
      <c r="NYT98" s="78"/>
      <c r="NYU98" s="78"/>
      <c r="NYV98" s="78"/>
      <c r="NYW98" s="78"/>
      <c r="NYX98" s="78"/>
      <c r="NYY98" s="78"/>
      <c r="NYZ98" s="78"/>
      <c r="NZA98" s="78"/>
      <c r="NZB98" s="78"/>
      <c r="NZC98" s="78"/>
      <c r="NZD98" s="78"/>
      <c r="NZE98" s="78"/>
      <c r="NZF98" s="78"/>
      <c r="NZG98" s="78"/>
      <c r="NZH98" s="78"/>
      <c r="NZI98" s="78"/>
      <c r="NZJ98" s="78"/>
      <c r="NZK98" s="78"/>
      <c r="NZL98" s="78"/>
      <c r="NZM98" s="78"/>
      <c r="NZN98" s="78"/>
      <c r="NZO98" s="78"/>
      <c r="NZP98" s="78"/>
      <c r="NZQ98" s="78"/>
      <c r="NZR98" s="78"/>
      <c r="NZS98" s="78"/>
      <c r="NZT98" s="78"/>
      <c r="NZU98" s="78"/>
      <c r="NZV98" s="78"/>
      <c r="NZW98" s="78"/>
      <c r="NZX98" s="78"/>
      <c r="NZY98" s="78"/>
      <c r="NZZ98" s="78"/>
      <c r="OAA98" s="78"/>
      <c r="OAB98" s="78"/>
      <c r="OAC98" s="78"/>
      <c r="OAD98" s="78"/>
      <c r="OAE98" s="78"/>
      <c r="OAF98" s="78"/>
      <c r="OAG98" s="78"/>
      <c r="OAH98" s="78"/>
      <c r="OAI98" s="78"/>
      <c r="OAJ98" s="78"/>
      <c r="OAK98" s="78"/>
      <c r="OAL98" s="78"/>
      <c r="OAM98" s="78"/>
      <c r="OAN98" s="78"/>
      <c r="OAO98" s="78"/>
      <c r="OAP98" s="78"/>
      <c r="OAQ98" s="78"/>
      <c r="OAR98" s="78"/>
      <c r="OAS98" s="78"/>
      <c r="OAT98" s="78"/>
      <c r="OAU98" s="78"/>
      <c r="OAV98" s="78"/>
      <c r="OAW98" s="78"/>
      <c r="OAX98" s="78"/>
      <c r="OAY98" s="78"/>
      <c r="OAZ98" s="78"/>
      <c r="OBA98" s="78"/>
      <c r="OBB98" s="78"/>
      <c r="OBC98" s="78"/>
      <c r="OBD98" s="78"/>
      <c r="OBE98" s="78"/>
      <c r="OBF98" s="78"/>
      <c r="OBG98" s="78"/>
      <c r="OBH98" s="78"/>
      <c r="OBI98" s="78"/>
      <c r="OBJ98" s="78"/>
      <c r="OBK98" s="78"/>
      <c r="OBL98" s="78"/>
      <c r="OBM98" s="78"/>
      <c r="OBN98" s="78"/>
      <c r="OBO98" s="78"/>
      <c r="OBP98" s="78"/>
      <c r="OBQ98" s="78"/>
      <c r="OBR98" s="78"/>
      <c r="OBS98" s="78"/>
      <c r="OBT98" s="78"/>
      <c r="OBU98" s="78"/>
      <c r="OBV98" s="78"/>
      <c r="OBW98" s="78"/>
      <c r="OBX98" s="78"/>
      <c r="OBY98" s="78"/>
      <c r="OBZ98" s="78"/>
      <c r="OCA98" s="78"/>
      <c r="OCB98" s="78"/>
      <c r="OCC98" s="78"/>
      <c r="OCD98" s="78"/>
      <c r="OCE98" s="78"/>
      <c r="OCF98" s="78"/>
      <c r="OCG98" s="78"/>
      <c r="OCH98" s="78"/>
      <c r="OCI98" s="78"/>
      <c r="OCJ98" s="78"/>
      <c r="OCK98" s="78"/>
      <c r="OCL98" s="78"/>
      <c r="OCM98" s="78"/>
      <c r="OCN98" s="78"/>
      <c r="OCO98" s="78"/>
      <c r="OCP98" s="78"/>
      <c r="OCQ98" s="78"/>
      <c r="OCR98" s="78"/>
      <c r="OCS98" s="78"/>
      <c r="OCT98" s="78"/>
      <c r="OCU98" s="78"/>
      <c r="OCV98" s="78"/>
      <c r="OCW98" s="78"/>
      <c r="OCX98" s="78"/>
      <c r="OCY98" s="78"/>
      <c r="OCZ98" s="78"/>
      <c r="ODA98" s="78"/>
      <c r="ODB98" s="78"/>
      <c r="ODC98" s="78"/>
      <c r="ODD98" s="78"/>
      <c r="ODE98" s="78"/>
      <c r="ODF98" s="78"/>
      <c r="ODG98" s="78"/>
      <c r="ODH98" s="78"/>
      <c r="ODI98" s="78"/>
      <c r="ODJ98" s="78"/>
      <c r="ODK98" s="78"/>
      <c r="ODL98" s="78"/>
      <c r="ODM98" s="78"/>
      <c r="ODN98" s="78"/>
      <c r="ODO98" s="78"/>
      <c r="ODP98" s="78"/>
      <c r="ODQ98" s="78"/>
      <c r="ODR98" s="78"/>
      <c r="ODS98" s="78"/>
      <c r="ODT98" s="78"/>
      <c r="ODU98" s="78"/>
      <c r="ODV98" s="78"/>
      <c r="ODW98" s="78"/>
      <c r="ODX98" s="78"/>
      <c r="ODY98" s="78"/>
      <c r="ODZ98" s="78"/>
      <c r="OEA98" s="78"/>
      <c r="OEB98" s="78"/>
      <c r="OEC98" s="78"/>
      <c r="OED98" s="78"/>
      <c r="OEE98" s="78"/>
      <c r="OEF98" s="78"/>
      <c r="OEG98" s="78"/>
      <c r="OEH98" s="78"/>
      <c r="OEI98" s="78"/>
      <c r="OEJ98" s="78"/>
      <c r="OEK98" s="78"/>
      <c r="OEL98" s="78"/>
      <c r="OEM98" s="78"/>
      <c r="OEN98" s="78"/>
      <c r="OEO98" s="78"/>
      <c r="OEP98" s="78"/>
      <c r="OEQ98" s="78"/>
      <c r="OER98" s="78"/>
      <c r="OES98" s="78"/>
      <c r="OET98" s="78"/>
      <c r="OEU98" s="78"/>
      <c r="OEV98" s="78"/>
      <c r="OEW98" s="78"/>
      <c r="OEX98" s="78"/>
      <c r="OEY98" s="78"/>
      <c r="OEZ98" s="78"/>
      <c r="OFA98" s="78"/>
      <c r="OFB98" s="78"/>
      <c r="OFC98" s="78"/>
      <c r="OFD98" s="78"/>
      <c r="OFE98" s="78"/>
      <c r="OFF98" s="78"/>
      <c r="OFG98" s="78"/>
      <c r="OFH98" s="78"/>
      <c r="OFI98" s="78"/>
      <c r="OFJ98" s="78"/>
      <c r="OFK98" s="78"/>
      <c r="OFL98" s="78"/>
      <c r="OFM98" s="78"/>
      <c r="OFN98" s="78"/>
      <c r="OFO98" s="78"/>
      <c r="OFP98" s="78"/>
      <c r="OFQ98" s="78"/>
      <c r="OFR98" s="78"/>
      <c r="OFS98" s="78"/>
      <c r="OFT98" s="78"/>
      <c r="OFU98" s="78"/>
      <c r="OFV98" s="78"/>
      <c r="OFW98" s="78"/>
      <c r="OFX98" s="78"/>
      <c r="OFY98" s="78"/>
      <c r="OFZ98" s="78"/>
      <c r="OGA98" s="78"/>
      <c r="OGB98" s="78"/>
      <c r="OGC98" s="78"/>
      <c r="OGD98" s="78"/>
      <c r="OGE98" s="78"/>
      <c r="OGF98" s="78"/>
      <c r="OGG98" s="78"/>
      <c r="OGH98" s="78"/>
      <c r="OGI98" s="78"/>
      <c r="OGJ98" s="78"/>
      <c r="OGK98" s="78"/>
      <c r="OGL98" s="78"/>
      <c r="OGM98" s="78"/>
      <c r="OGN98" s="78"/>
      <c r="OGO98" s="78"/>
      <c r="OGP98" s="78"/>
      <c r="OGQ98" s="78"/>
      <c r="OGR98" s="78"/>
      <c r="OGS98" s="78"/>
      <c r="OGT98" s="78"/>
      <c r="OGU98" s="78"/>
      <c r="OGV98" s="78"/>
      <c r="OGW98" s="78"/>
      <c r="OGX98" s="78"/>
      <c r="OGY98" s="78"/>
      <c r="OGZ98" s="78"/>
      <c r="OHA98" s="78"/>
      <c r="OHB98" s="78"/>
      <c r="OHC98" s="78"/>
      <c r="OHD98" s="78"/>
      <c r="OHE98" s="78"/>
      <c r="OHF98" s="78"/>
      <c r="OHG98" s="78"/>
      <c r="OHH98" s="78"/>
      <c r="OHI98" s="78"/>
      <c r="OHJ98" s="78"/>
      <c r="OHK98" s="78"/>
      <c r="OHL98" s="78"/>
      <c r="OHM98" s="78"/>
      <c r="OHN98" s="78"/>
      <c r="OHO98" s="78"/>
      <c r="OHP98" s="78"/>
      <c r="OHQ98" s="78"/>
      <c r="OHR98" s="78"/>
      <c r="OHS98" s="78"/>
      <c r="OHT98" s="78"/>
      <c r="OHU98" s="78"/>
      <c r="OHV98" s="78"/>
      <c r="OHW98" s="78"/>
      <c r="OHX98" s="78"/>
      <c r="OHY98" s="78"/>
      <c r="OHZ98" s="78"/>
      <c r="OIA98" s="78"/>
      <c r="OIB98" s="78"/>
      <c r="OIC98" s="78"/>
      <c r="OID98" s="78"/>
      <c r="OIE98" s="78"/>
      <c r="OIF98" s="78"/>
      <c r="OIG98" s="78"/>
      <c r="OIH98" s="78"/>
      <c r="OII98" s="78"/>
      <c r="OIJ98" s="78"/>
      <c r="OIK98" s="78"/>
      <c r="OIL98" s="78"/>
      <c r="OIM98" s="78"/>
      <c r="OIN98" s="78"/>
      <c r="OIO98" s="78"/>
      <c r="OIP98" s="78"/>
      <c r="OIQ98" s="78"/>
      <c r="OIR98" s="78"/>
      <c r="OIS98" s="78"/>
      <c r="OIT98" s="78"/>
      <c r="OIU98" s="78"/>
      <c r="OIV98" s="78"/>
      <c r="OIW98" s="78"/>
      <c r="OIX98" s="78"/>
      <c r="OIY98" s="78"/>
      <c r="OIZ98" s="78"/>
      <c r="OJA98" s="78"/>
      <c r="OJB98" s="78"/>
      <c r="OJC98" s="78"/>
      <c r="OJD98" s="78"/>
      <c r="OJE98" s="78"/>
      <c r="OJF98" s="78"/>
      <c r="OJG98" s="78"/>
      <c r="OJH98" s="78"/>
      <c r="OJI98" s="78"/>
      <c r="OJJ98" s="78"/>
      <c r="OJK98" s="78"/>
      <c r="OJL98" s="78"/>
      <c r="OJM98" s="78"/>
      <c r="OJN98" s="78"/>
      <c r="OJO98" s="78"/>
      <c r="OJP98" s="78"/>
      <c r="OJQ98" s="78"/>
      <c r="OJR98" s="78"/>
      <c r="OJS98" s="78"/>
      <c r="OJT98" s="78"/>
      <c r="OJU98" s="78"/>
      <c r="OJV98" s="78"/>
      <c r="OJW98" s="78"/>
      <c r="OJX98" s="78"/>
      <c r="OJY98" s="78"/>
      <c r="OJZ98" s="78"/>
      <c r="OKA98" s="78"/>
      <c r="OKB98" s="78"/>
      <c r="OKC98" s="78"/>
      <c r="OKD98" s="78"/>
      <c r="OKE98" s="78"/>
      <c r="OKF98" s="78"/>
      <c r="OKG98" s="78"/>
      <c r="OKH98" s="78"/>
      <c r="OKI98" s="78"/>
      <c r="OKJ98" s="78"/>
      <c r="OKK98" s="78"/>
      <c r="OKL98" s="78"/>
      <c r="OKM98" s="78"/>
      <c r="OKN98" s="78"/>
      <c r="OKO98" s="78"/>
      <c r="OKP98" s="78"/>
      <c r="OKQ98" s="78"/>
      <c r="OKR98" s="78"/>
      <c r="OKS98" s="78"/>
      <c r="OKT98" s="78"/>
      <c r="OKU98" s="78"/>
      <c r="OKV98" s="78"/>
      <c r="OKW98" s="78"/>
      <c r="OKX98" s="78"/>
      <c r="OKY98" s="78"/>
      <c r="OKZ98" s="78"/>
      <c r="OLA98" s="78"/>
      <c r="OLB98" s="78"/>
      <c r="OLC98" s="78"/>
      <c r="OLD98" s="78"/>
      <c r="OLE98" s="78"/>
      <c r="OLF98" s="78"/>
      <c r="OLG98" s="78"/>
      <c r="OLH98" s="78"/>
      <c r="OLI98" s="78"/>
      <c r="OLJ98" s="78"/>
      <c r="OLK98" s="78"/>
      <c r="OLL98" s="78"/>
      <c r="OLM98" s="78"/>
      <c r="OLN98" s="78"/>
      <c r="OLO98" s="78"/>
      <c r="OLP98" s="78"/>
      <c r="OLQ98" s="78"/>
      <c r="OLR98" s="78"/>
      <c r="OLS98" s="78"/>
      <c r="OLT98" s="78"/>
      <c r="OLU98" s="78"/>
      <c r="OLV98" s="78"/>
      <c r="OLW98" s="78"/>
      <c r="OLX98" s="78"/>
      <c r="OLY98" s="78"/>
      <c r="OLZ98" s="78"/>
      <c r="OMA98" s="78"/>
      <c r="OMB98" s="78"/>
      <c r="OMC98" s="78"/>
      <c r="OMD98" s="78"/>
      <c r="OME98" s="78"/>
      <c r="OMF98" s="78"/>
      <c r="OMG98" s="78"/>
      <c r="OMH98" s="78"/>
      <c r="OMI98" s="78"/>
      <c r="OMJ98" s="78"/>
      <c r="OMK98" s="78"/>
      <c r="OML98" s="78"/>
      <c r="OMM98" s="78"/>
      <c r="OMN98" s="78"/>
      <c r="OMO98" s="78"/>
      <c r="OMP98" s="78"/>
      <c r="OMQ98" s="78"/>
      <c r="OMR98" s="78"/>
      <c r="OMS98" s="78"/>
      <c r="OMT98" s="78"/>
      <c r="OMU98" s="78"/>
      <c r="OMV98" s="78"/>
      <c r="OMW98" s="78"/>
      <c r="OMX98" s="78"/>
      <c r="OMY98" s="78"/>
      <c r="OMZ98" s="78"/>
      <c r="ONA98" s="78"/>
      <c r="ONB98" s="78"/>
      <c r="ONC98" s="78"/>
      <c r="OND98" s="78"/>
      <c r="ONE98" s="78"/>
      <c r="ONF98" s="78"/>
      <c r="ONG98" s="78"/>
      <c r="ONH98" s="78"/>
      <c r="ONI98" s="78"/>
      <c r="ONJ98" s="78"/>
      <c r="ONK98" s="78"/>
      <c r="ONL98" s="78"/>
      <c r="ONM98" s="78"/>
      <c r="ONN98" s="78"/>
      <c r="ONO98" s="78"/>
      <c r="ONP98" s="78"/>
      <c r="ONQ98" s="78"/>
      <c r="ONR98" s="78"/>
      <c r="ONS98" s="78"/>
      <c r="ONT98" s="78"/>
      <c r="ONU98" s="78"/>
      <c r="ONV98" s="78"/>
      <c r="ONW98" s="78"/>
      <c r="ONX98" s="78"/>
      <c r="ONY98" s="78"/>
      <c r="ONZ98" s="78"/>
      <c r="OOA98" s="78"/>
      <c r="OOB98" s="78"/>
      <c r="OOC98" s="78"/>
      <c r="OOD98" s="78"/>
      <c r="OOE98" s="78"/>
      <c r="OOF98" s="78"/>
      <c r="OOG98" s="78"/>
      <c r="OOH98" s="78"/>
      <c r="OOI98" s="78"/>
      <c r="OOJ98" s="78"/>
      <c r="OOK98" s="78"/>
      <c r="OOL98" s="78"/>
      <c r="OOM98" s="78"/>
      <c r="OON98" s="78"/>
      <c r="OOO98" s="78"/>
      <c r="OOP98" s="78"/>
      <c r="OOQ98" s="78"/>
      <c r="OOR98" s="78"/>
      <c r="OOS98" s="78"/>
      <c r="OOT98" s="78"/>
      <c r="OOU98" s="78"/>
      <c r="OOV98" s="78"/>
      <c r="OOW98" s="78"/>
      <c r="OOX98" s="78"/>
      <c r="OOY98" s="78"/>
      <c r="OOZ98" s="78"/>
      <c r="OPA98" s="78"/>
      <c r="OPB98" s="78"/>
      <c r="OPC98" s="78"/>
      <c r="OPD98" s="78"/>
      <c r="OPE98" s="78"/>
      <c r="OPF98" s="78"/>
      <c r="OPG98" s="78"/>
      <c r="OPH98" s="78"/>
      <c r="OPI98" s="78"/>
      <c r="OPJ98" s="78"/>
      <c r="OPK98" s="78"/>
      <c r="OPL98" s="78"/>
      <c r="OPM98" s="78"/>
      <c r="OPN98" s="78"/>
      <c r="OPO98" s="78"/>
      <c r="OPP98" s="78"/>
      <c r="OPQ98" s="78"/>
      <c r="OPR98" s="78"/>
      <c r="OPS98" s="78"/>
      <c r="OPT98" s="78"/>
      <c r="OPU98" s="78"/>
      <c r="OPV98" s="78"/>
      <c r="OPW98" s="78"/>
      <c r="OPX98" s="78"/>
      <c r="OPY98" s="78"/>
      <c r="OPZ98" s="78"/>
      <c r="OQA98" s="78"/>
      <c r="OQB98" s="78"/>
      <c r="OQC98" s="78"/>
      <c r="OQD98" s="78"/>
      <c r="OQE98" s="78"/>
      <c r="OQF98" s="78"/>
      <c r="OQG98" s="78"/>
      <c r="OQH98" s="78"/>
      <c r="OQI98" s="78"/>
      <c r="OQJ98" s="78"/>
      <c r="OQK98" s="78"/>
      <c r="OQL98" s="78"/>
      <c r="OQM98" s="78"/>
      <c r="OQN98" s="78"/>
      <c r="OQO98" s="78"/>
      <c r="OQP98" s="78"/>
      <c r="OQQ98" s="78"/>
      <c r="OQR98" s="78"/>
      <c r="OQS98" s="78"/>
      <c r="OQT98" s="78"/>
      <c r="OQU98" s="78"/>
      <c r="OQV98" s="78"/>
      <c r="OQW98" s="78"/>
      <c r="OQX98" s="78"/>
      <c r="OQY98" s="78"/>
      <c r="OQZ98" s="78"/>
      <c r="ORA98" s="78"/>
      <c r="ORB98" s="78"/>
      <c r="ORC98" s="78"/>
      <c r="ORD98" s="78"/>
      <c r="ORE98" s="78"/>
      <c r="ORF98" s="78"/>
      <c r="ORG98" s="78"/>
      <c r="ORH98" s="78"/>
      <c r="ORI98" s="78"/>
      <c r="ORJ98" s="78"/>
      <c r="ORK98" s="78"/>
      <c r="ORL98" s="78"/>
      <c r="ORM98" s="78"/>
      <c r="ORN98" s="78"/>
      <c r="ORO98" s="78"/>
      <c r="ORP98" s="78"/>
      <c r="ORQ98" s="78"/>
      <c r="ORR98" s="78"/>
      <c r="ORS98" s="78"/>
      <c r="ORT98" s="78"/>
      <c r="ORU98" s="78"/>
      <c r="ORV98" s="78"/>
      <c r="ORW98" s="78"/>
      <c r="ORX98" s="78"/>
      <c r="ORY98" s="78"/>
      <c r="ORZ98" s="78"/>
      <c r="OSA98" s="78"/>
      <c r="OSB98" s="78"/>
      <c r="OSC98" s="78"/>
      <c r="OSD98" s="78"/>
      <c r="OSE98" s="78"/>
      <c r="OSF98" s="78"/>
      <c r="OSG98" s="78"/>
      <c r="OSH98" s="78"/>
      <c r="OSI98" s="78"/>
      <c r="OSJ98" s="78"/>
      <c r="OSK98" s="78"/>
      <c r="OSL98" s="78"/>
      <c r="OSM98" s="78"/>
      <c r="OSN98" s="78"/>
      <c r="OSO98" s="78"/>
      <c r="OSP98" s="78"/>
      <c r="OSQ98" s="78"/>
      <c r="OSR98" s="78"/>
      <c r="OSS98" s="78"/>
      <c r="OST98" s="78"/>
      <c r="OSU98" s="78"/>
      <c r="OSV98" s="78"/>
      <c r="OSW98" s="78"/>
      <c r="OSX98" s="78"/>
      <c r="OSY98" s="78"/>
      <c r="OSZ98" s="78"/>
      <c r="OTA98" s="78"/>
      <c r="OTB98" s="78"/>
      <c r="OTC98" s="78"/>
      <c r="OTD98" s="78"/>
      <c r="OTE98" s="78"/>
      <c r="OTF98" s="78"/>
      <c r="OTG98" s="78"/>
      <c r="OTH98" s="78"/>
      <c r="OTI98" s="78"/>
      <c r="OTJ98" s="78"/>
      <c r="OTK98" s="78"/>
      <c r="OTL98" s="78"/>
      <c r="OTM98" s="78"/>
      <c r="OTN98" s="78"/>
      <c r="OTO98" s="78"/>
      <c r="OTP98" s="78"/>
      <c r="OTQ98" s="78"/>
      <c r="OTR98" s="78"/>
      <c r="OTS98" s="78"/>
      <c r="OTT98" s="78"/>
      <c r="OTU98" s="78"/>
      <c r="OTV98" s="78"/>
      <c r="OTW98" s="78"/>
      <c r="OTX98" s="78"/>
      <c r="OTY98" s="78"/>
      <c r="OTZ98" s="78"/>
      <c r="OUA98" s="78"/>
      <c r="OUB98" s="78"/>
      <c r="OUC98" s="78"/>
      <c r="OUD98" s="78"/>
      <c r="OUE98" s="78"/>
      <c r="OUF98" s="78"/>
      <c r="OUG98" s="78"/>
      <c r="OUH98" s="78"/>
      <c r="OUI98" s="78"/>
      <c r="OUJ98" s="78"/>
      <c r="OUK98" s="78"/>
      <c r="OUL98" s="78"/>
      <c r="OUM98" s="78"/>
      <c r="OUN98" s="78"/>
      <c r="OUO98" s="78"/>
      <c r="OUP98" s="78"/>
      <c r="OUQ98" s="78"/>
      <c r="OUR98" s="78"/>
      <c r="OUS98" s="78"/>
      <c r="OUT98" s="78"/>
      <c r="OUU98" s="78"/>
      <c r="OUV98" s="78"/>
      <c r="OUW98" s="78"/>
      <c r="OUX98" s="78"/>
      <c r="OUY98" s="78"/>
      <c r="OUZ98" s="78"/>
      <c r="OVA98" s="78"/>
      <c r="OVB98" s="78"/>
      <c r="OVC98" s="78"/>
      <c r="OVD98" s="78"/>
      <c r="OVE98" s="78"/>
      <c r="OVF98" s="78"/>
      <c r="OVG98" s="78"/>
      <c r="OVH98" s="78"/>
      <c r="OVI98" s="78"/>
      <c r="OVJ98" s="78"/>
      <c r="OVK98" s="78"/>
      <c r="OVL98" s="78"/>
      <c r="OVM98" s="78"/>
      <c r="OVN98" s="78"/>
      <c r="OVO98" s="78"/>
      <c r="OVP98" s="78"/>
      <c r="OVQ98" s="78"/>
      <c r="OVR98" s="78"/>
      <c r="OVS98" s="78"/>
      <c r="OVT98" s="78"/>
      <c r="OVU98" s="78"/>
      <c r="OVV98" s="78"/>
      <c r="OVW98" s="78"/>
      <c r="OVX98" s="78"/>
      <c r="OVY98" s="78"/>
      <c r="OVZ98" s="78"/>
      <c r="OWA98" s="78"/>
      <c r="OWB98" s="78"/>
      <c r="OWC98" s="78"/>
      <c r="OWD98" s="78"/>
      <c r="OWE98" s="78"/>
      <c r="OWF98" s="78"/>
      <c r="OWG98" s="78"/>
      <c r="OWH98" s="78"/>
      <c r="OWI98" s="78"/>
      <c r="OWJ98" s="78"/>
      <c r="OWK98" s="78"/>
      <c r="OWL98" s="78"/>
      <c r="OWM98" s="78"/>
      <c r="OWN98" s="78"/>
      <c r="OWO98" s="78"/>
      <c r="OWP98" s="78"/>
      <c r="OWQ98" s="78"/>
      <c r="OWR98" s="78"/>
      <c r="OWS98" s="78"/>
      <c r="OWT98" s="78"/>
      <c r="OWU98" s="78"/>
      <c r="OWV98" s="78"/>
      <c r="OWW98" s="78"/>
      <c r="OWX98" s="78"/>
      <c r="OWY98" s="78"/>
      <c r="OWZ98" s="78"/>
      <c r="OXA98" s="78"/>
      <c r="OXB98" s="78"/>
      <c r="OXC98" s="78"/>
      <c r="OXD98" s="78"/>
      <c r="OXE98" s="78"/>
      <c r="OXF98" s="78"/>
      <c r="OXG98" s="78"/>
      <c r="OXH98" s="78"/>
      <c r="OXI98" s="78"/>
      <c r="OXJ98" s="78"/>
      <c r="OXK98" s="78"/>
      <c r="OXL98" s="78"/>
      <c r="OXM98" s="78"/>
      <c r="OXN98" s="78"/>
      <c r="OXO98" s="78"/>
      <c r="OXP98" s="78"/>
      <c r="OXQ98" s="78"/>
      <c r="OXR98" s="78"/>
      <c r="OXS98" s="78"/>
      <c r="OXT98" s="78"/>
      <c r="OXU98" s="78"/>
      <c r="OXV98" s="78"/>
      <c r="OXW98" s="78"/>
      <c r="OXX98" s="78"/>
      <c r="OXY98" s="78"/>
      <c r="OXZ98" s="78"/>
      <c r="OYA98" s="78"/>
      <c r="OYB98" s="78"/>
      <c r="OYC98" s="78"/>
      <c r="OYD98" s="78"/>
      <c r="OYE98" s="78"/>
      <c r="OYF98" s="78"/>
      <c r="OYG98" s="78"/>
      <c r="OYH98" s="78"/>
      <c r="OYI98" s="78"/>
      <c r="OYJ98" s="78"/>
      <c r="OYK98" s="78"/>
      <c r="OYL98" s="78"/>
      <c r="OYM98" s="78"/>
      <c r="OYN98" s="78"/>
      <c r="OYO98" s="78"/>
      <c r="OYP98" s="78"/>
      <c r="OYQ98" s="78"/>
      <c r="OYR98" s="78"/>
      <c r="OYS98" s="78"/>
      <c r="OYT98" s="78"/>
      <c r="OYU98" s="78"/>
      <c r="OYV98" s="78"/>
      <c r="OYW98" s="78"/>
      <c r="OYX98" s="78"/>
      <c r="OYY98" s="78"/>
      <c r="OYZ98" s="78"/>
      <c r="OZA98" s="78"/>
      <c r="OZB98" s="78"/>
      <c r="OZC98" s="78"/>
      <c r="OZD98" s="78"/>
      <c r="OZE98" s="78"/>
      <c r="OZF98" s="78"/>
      <c r="OZG98" s="78"/>
      <c r="OZH98" s="78"/>
      <c r="OZI98" s="78"/>
      <c r="OZJ98" s="78"/>
      <c r="OZK98" s="78"/>
      <c r="OZL98" s="78"/>
      <c r="OZM98" s="78"/>
      <c r="OZN98" s="78"/>
      <c r="OZO98" s="78"/>
      <c r="OZP98" s="78"/>
      <c r="OZQ98" s="78"/>
      <c r="OZR98" s="78"/>
      <c r="OZS98" s="78"/>
      <c r="OZT98" s="78"/>
      <c r="OZU98" s="78"/>
      <c r="OZV98" s="78"/>
      <c r="OZW98" s="78"/>
      <c r="OZX98" s="78"/>
      <c r="OZY98" s="78"/>
      <c r="OZZ98" s="78"/>
      <c r="PAA98" s="78"/>
      <c r="PAB98" s="78"/>
      <c r="PAC98" s="78"/>
      <c r="PAD98" s="78"/>
      <c r="PAE98" s="78"/>
      <c r="PAF98" s="78"/>
      <c r="PAG98" s="78"/>
      <c r="PAH98" s="78"/>
      <c r="PAI98" s="78"/>
      <c r="PAJ98" s="78"/>
      <c r="PAK98" s="78"/>
      <c r="PAL98" s="78"/>
      <c r="PAM98" s="78"/>
      <c r="PAN98" s="78"/>
      <c r="PAO98" s="78"/>
      <c r="PAP98" s="78"/>
      <c r="PAQ98" s="78"/>
      <c r="PAR98" s="78"/>
      <c r="PAS98" s="78"/>
      <c r="PAT98" s="78"/>
      <c r="PAU98" s="78"/>
      <c r="PAV98" s="78"/>
      <c r="PAW98" s="78"/>
      <c r="PAX98" s="78"/>
      <c r="PAY98" s="78"/>
      <c r="PAZ98" s="78"/>
      <c r="PBA98" s="78"/>
      <c r="PBB98" s="78"/>
      <c r="PBC98" s="78"/>
      <c r="PBD98" s="78"/>
      <c r="PBE98" s="78"/>
      <c r="PBF98" s="78"/>
      <c r="PBG98" s="78"/>
      <c r="PBH98" s="78"/>
      <c r="PBI98" s="78"/>
      <c r="PBJ98" s="78"/>
      <c r="PBK98" s="78"/>
      <c r="PBL98" s="78"/>
      <c r="PBM98" s="78"/>
      <c r="PBN98" s="78"/>
      <c r="PBO98" s="78"/>
      <c r="PBP98" s="78"/>
      <c r="PBQ98" s="78"/>
      <c r="PBR98" s="78"/>
      <c r="PBS98" s="78"/>
      <c r="PBT98" s="78"/>
      <c r="PBU98" s="78"/>
      <c r="PBV98" s="78"/>
      <c r="PBW98" s="78"/>
      <c r="PBX98" s="78"/>
      <c r="PBY98" s="78"/>
      <c r="PBZ98" s="78"/>
      <c r="PCA98" s="78"/>
      <c r="PCB98" s="78"/>
      <c r="PCC98" s="78"/>
      <c r="PCD98" s="78"/>
      <c r="PCE98" s="78"/>
      <c r="PCF98" s="78"/>
      <c r="PCG98" s="78"/>
      <c r="PCH98" s="78"/>
      <c r="PCI98" s="78"/>
      <c r="PCJ98" s="78"/>
      <c r="PCK98" s="78"/>
      <c r="PCL98" s="78"/>
      <c r="PCM98" s="78"/>
      <c r="PCN98" s="78"/>
      <c r="PCO98" s="78"/>
      <c r="PCP98" s="78"/>
      <c r="PCQ98" s="78"/>
      <c r="PCR98" s="78"/>
      <c r="PCS98" s="78"/>
      <c r="PCT98" s="78"/>
      <c r="PCU98" s="78"/>
      <c r="PCV98" s="78"/>
      <c r="PCW98" s="78"/>
      <c r="PCX98" s="78"/>
      <c r="PCY98" s="78"/>
      <c r="PCZ98" s="78"/>
      <c r="PDA98" s="78"/>
      <c r="PDB98" s="78"/>
      <c r="PDC98" s="78"/>
      <c r="PDD98" s="78"/>
      <c r="PDE98" s="78"/>
      <c r="PDF98" s="78"/>
      <c r="PDG98" s="78"/>
      <c r="PDH98" s="78"/>
      <c r="PDI98" s="78"/>
      <c r="PDJ98" s="78"/>
      <c r="PDK98" s="78"/>
      <c r="PDL98" s="78"/>
      <c r="PDM98" s="78"/>
      <c r="PDN98" s="78"/>
      <c r="PDO98" s="78"/>
      <c r="PDP98" s="78"/>
      <c r="PDQ98" s="78"/>
      <c r="PDR98" s="78"/>
      <c r="PDS98" s="78"/>
      <c r="PDT98" s="78"/>
      <c r="PDU98" s="78"/>
      <c r="PDV98" s="78"/>
      <c r="PDW98" s="78"/>
      <c r="PDX98" s="78"/>
      <c r="PDY98" s="78"/>
      <c r="PDZ98" s="78"/>
      <c r="PEA98" s="78"/>
      <c r="PEB98" s="78"/>
      <c r="PEC98" s="78"/>
      <c r="PED98" s="78"/>
      <c r="PEE98" s="78"/>
      <c r="PEF98" s="78"/>
      <c r="PEG98" s="78"/>
      <c r="PEH98" s="78"/>
      <c r="PEI98" s="78"/>
      <c r="PEJ98" s="78"/>
      <c r="PEK98" s="78"/>
      <c r="PEL98" s="78"/>
      <c r="PEM98" s="78"/>
      <c r="PEN98" s="78"/>
      <c r="PEO98" s="78"/>
      <c r="PEP98" s="78"/>
      <c r="PEQ98" s="78"/>
      <c r="PER98" s="78"/>
      <c r="PES98" s="78"/>
      <c r="PET98" s="78"/>
      <c r="PEU98" s="78"/>
      <c r="PEV98" s="78"/>
      <c r="PEW98" s="78"/>
      <c r="PEX98" s="78"/>
      <c r="PEY98" s="78"/>
      <c r="PEZ98" s="78"/>
      <c r="PFA98" s="78"/>
      <c r="PFB98" s="78"/>
      <c r="PFC98" s="78"/>
      <c r="PFD98" s="78"/>
      <c r="PFE98" s="78"/>
      <c r="PFF98" s="78"/>
      <c r="PFG98" s="78"/>
      <c r="PFH98" s="78"/>
      <c r="PFI98" s="78"/>
      <c r="PFJ98" s="78"/>
      <c r="PFK98" s="78"/>
      <c r="PFL98" s="78"/>
      <c r="PFM98" s="78"/>
      <c r="PFN98" s="78"/>
      <c r="PFO98" s="78"/>
      <c r="PFP98" s="78"/>
      <c r="PFQ98" s="78"/>
      <c r="PFR98" s="78"/>
      <c r="PFS98" s="78"/>
      <c r="PFT98" s="78"/>
      <c r="PFU98" s="78"/>
      <c r="PFV98" s="78"/>
      <c r="PFW98" s="78"/>
      <c r="PFX98" s="78"/>
      <c r="PFY98" s="78"/>
      <c r="PFZ98" s="78"/>
      <c r="PGA98" s="78"/>
      <c r="PGB98" s="78"/>
      <c r="PGC98" s="78"/>
      <c r="PGD98" s="78"/>
      <c r="PGE98" s="78"/>
      <c r="PGF98" s="78"/>
      <c r="PGG98" s="78"/>
      <c r="PGH98" s="78"/>
      <c r="PGI98" s="78"/>
      <c r="PGJ98" s="78"/>
      <c r="PGK98" s="78"/>
      <c r="PGL98" s="78"/>
      <c r="PGM98" s="78"/>
      <c r="PGN98" s="78"/>
      <c r="PGO98" s="78"/>
      <c r="PGP98" s="78"/>
      <c r="PGQ98" s="78"/>
      <c r="PGR98" s="78"/>
      <c r="PGS98" s="78"/>
      <c r="PGT98" s="78"/>
      <c r="PGU98" s="78"/>
      <c r="PGV98" s="78"/>
      <c r="PGW98" s="78"/>
      <c r="PGX98" s="78"/>
      <c r="PGY98" s="78"/>
      <c r="PGZ98" s="78"/>
      <c r="PHA98" s="78"/>
      <c r="PHB98" s="78"/>
      <c r="PHC98" s="78"/>
      <c r="PHD98" s="78"/>
      <c r="PHE98" s="78"/>
      <c r="PHF98" s="78"/>
      <c r="PHG98" s="78"/>
      <c r="PHH98" s="78"/>
      <c r="PHI98" s="78"/>
      <c r="PHJ98" s="78"/>
      <c r="PHK98" s="78"/>
      <c r="PHL98" s="78"/>
      <c r="PHM98" s="78"/>
      <c r="PHN98" s="78"/>
      <c r="PHO98" s="78"/>
      <c r="PHP98" s="78"/>
      <c r="PHQ98" s="78"/>
      <c r="PHR98" s="78"/>
      <c r="PHS98" s="78"/>
      <c r="PHT98" s="78"/>
      <c r="PHU98" s="78"/>
      <c r="PHV98" s="78"/>
      <c r="PHW98" s="78"/>
      <c r="PHX98" s="78"/>
      <c r="PHY98" s="78"/>
      <c r="PHZ98" s="78"/>
      <c r="PIA98" s="78"/>
      <c r="PIB98" s="78"/>
      <c r="PIC98" s="78"/>
      <c r="PID98" s="78"/>
      <c r="PIE98" s="78"/>
      <c r="PIF98" s="78"/>
      <c r="PIG98" s="78"/>
      <c r="PIH98" s="78"/>
      <c r="PII98" s="78"/>
      <c r="PIJ98" s="78"/>
      <c r="PIK98" s="78"/>
      <c r="PIL98" s="78"/>
      <c r="PIM98" s="78"/>
      <c r="PIN98" s="78"/>
      <c r="PIO98" s="78"/>
      <c r="PIP98" s="78"/>
      <c r="PIQ98" s="78"/>
      <c r="PIR98" s="78"/>
      <c r="PIS98" s="78"/>
      <c r="PIT98" s="78"/>
      <c r="PIU98" s="78"/>
      <c r="PIV98" s="78"/>
      <c r="PIW98" s="78"/>
      <c r="PIX98" s="78"/>
      <c r="PIY98" s="78"/>
      <c r="PIZ98" s="78"/>
      <c r="PJA98" s="78"/>
      <c r="PJB98" s="78"/>
      <c r="PJC98" s="78"/>
      <c r="PJD98" s="78"/>
      <c r="PJE98" s="78"/>
      <c r="PJF98" s="78"/>
      <c r="PJG98" s="78"/>
      <c r="PJH98" s="78"/>
      <c r="PJI98" s="78"/>
      <c r="PJJ98" s="78"/>
      <c r="PJK98" s="78"/>
      <c r="PJL98" s="78"/>
      <c r="PJM98" s="78"/>
      <c r="PJN98" s="78"/>
      <c r="PJO98" s="78"/>
      <c r="PJP98" s="78"/>
      <c r="PJQ98" s="78"/>
      <c r="PJR98" s="78"/>
      <c r="PJS98" s="78"/>
      <c r="PJT98" s="78"/>
      <c r="PJU98" s="78"/>
      <c r="PJV98" s="78"/>
      <c r="PJW98" s="78"/>
      <c r="PJX98" s="78"/>
      <c r="PJY98" s="78"/>
      <c r="PJZ98" s="78"/>
      <c r="PKA98" s="78"/>
      <c r="PKB98" s="78"/>
      <c r="PKC98" s="78"/>
      <c r="PKD98" s="78"/>
      <c r="PKE98" s="78"/>
      <c r="PKF98" s="78"/>
      <c r="PKG98" s="78"/>
      <c r="PKH98" s="78"/>
      <c r="PKI98" s="78"/>
      <c r="PKJ98" s="78"/>
      <c r="PKK98" s="78"/>
      <c r="PKL98" s="78"/>
      <c r="PKM98" s="78"/>
      <c r="PKN98" s="78"/>
      <c r="PKO98" s="78"/>
      <c r="PKP98" s="78"/>
      <c r="PKQ98" s="78"/>
      <c r="PKR98" s="78"/>
      <c r="PKS98" s="78"/>
      <c r="PKT98" s="78"/>
      <c r="PKU98" s="78"/>
      <c r="PKV98" s="78"/>
      <c r="PKW98" s="78"/>
      <c r="PKX98" s="78"/>
      <c r="PKY98" s="78"/>
      <c r="PKZ98" s="78"/>
      <c r="PLA98" s="78"/>
      <c r="PLB98" s="78"/>
      <c r="PLC98" s="78"/>
      <c r="PLD98" s="78"/>
      <c r="PLE98" s="78"/>
      <c r="PLF98" s="78"/>
      <c r="PLG98" s="78"/>
      <c r="PLH98" s="78"/>
      <c r="PLI98" s="78"/>
      <c r="PLJ98" s="78"/>
      <c r="PLK98" s="78"/>
      <c r="PLL98" s="78"/>
      <c r="PLM98" s="78"/>
      <c r="PLN98" s="78"/>
      <c r="PLO98" s="78"/>
      <c r="PLP98" s="78"/>
      <c r="PLQ98" s="78"/>
      <c r="PLR98" s="78"/>
      <c r="PLS98" s="78"/>
      <c r="PLT98" s="78"/>
      <c r="PLU98" s="78"/>
      <c r="PLV98" s="78"/>
      <c r="PLW98" s="78"/>
      <c r="PLX98" s="78"/>
      <c r="PLY98" s="78"/>
      <c r="PLZ98" s="78"/>
      <c r="PMA98" s="78"/>
      <c r="PMB98" s="78"/>
      <c r="PMC98" s="78"/>
      <c r="PMD98" s="78"/>
      <c r="PME98" s="78"/>
      <c r="PMF98" s="78"/>
      <c r="PMG98" s="78"/>
      <c r="PMH98" s="78"/>
      <c r="PMI98" s="78"/>
      <c r="PMJ98" s="78"/>
      <c r="PMK98" s="78"/>
      <c r="PML98" s="78"/>
      <c r="PMM98" s="78"/>
      <c r="PMN98" s="78"/>
      <c r="PMO98" s="78"/>
      <c r="PMP98" s="78"/>
      <c r="PMQ98" s="78"/>
      <c r="PMR98" s="78"/>
      <c r="PMS98" s="78"/>
      <c r="PMT98" s="78"/>
      <c r="PMU98" s="78"/>
      <c r="PMV98" s="78"/>
      <c r="PMW98" s="78"/>
      <c r="PMX98" s="78"/>
      <c r="PMY98" s="78"/>
      <c r="PMZ98" s="78"/>
      <c r="PNA98" s="78"/>
      <c r="PNB98" s="78"/>
      <c r="PNC98" s="78"/>
      <c r="PND98" s="78"/>
      <c r="PNE98" s="78"/>
      <c r="PNF98" s="78"/>
      <c r="PNG98" s="78"/>
      <c r="PNH98" s="78"/>
      <c r="PNI98" s="78"/>
      <c r="PNJ98" s="78"/>
      <c r="PNK98" s="78"/>
      <c r="PNL98" s="78"/>
      <c r="PNM98" s="78"/>
      <c r="PNN98" s="78"/>
      <c r="PNO98" s="78"/>
      <c r="PNP98" s="78"/>
      <c r="PNQ98" s="78"/>
      <c r="PNR98" s="78"/>
      <c r="PNS98" s="78"/>
      <c r="PNT98" s="78"/>
      <c r="PNU98" s="78"/>
      <c r="PNV98" s="78"/>
      <c r="PNW98" s="78"/>
      <c r="PNX98" s="78"/>
      <c r="PNY98" s="78"/>
      <c r="PNZ98" s="78"/>
      <c r="POA98" s="78"/>
      <c r="POB98" s="78"/>
      <c r="POC98" s="78"/>
      <c r="POD98" s="78"/>
      <c r="POE98" s="78"/>
      <c r="POF98" s="78"/>
      <c r="POG98" s="78"/>
      <c r="POH98" s="78"/>
      <c r="POI98" s="78"/>
      <c r="POJ98" s="78"/>
      <c r="POK98" s="78"/>
      <c r="POL98" s="78"/>
      <c r="POM98" s="78"/>
      <c r="PON98" s="78"/>
      <c r="POO98" s="78"/>
      <c r="POP98" s="78"/>
      <c r="POQ98" s="78"/>
      <c r="POR98" s="78"/>
      <c r="POS98" s="78"/>
      <c r="POT98" s="78"/>
      <c r="POU98" s="78"/>
      <c r="POV98" s="78"/>
      <c r="POW98" s="78"/>
      <c r="POX98" s="78"/>
      <c r="POY98" s="78"/>
      <c r="POZ98" s="78"/>
      <c r="PPA98" s="78"/>
      <c r="PPB98" s="78"/>
      <c r="PPC98" s="78"/>
      <c r="PPD98" s="78"/>
      <c r="PPE98" s="78"/>
      <c r="PPF98" s="78"/>
      <c r="PPG98" s="78"/>
      <c r="PPH98" s="78"/>
      <c r="PPI98" s="78"/>
      <c r="PPJ98" s="78"/>
      <c r="PPK98" s="78"/>
      <c r="PPL98" s="78"/>
      <c r="PPM98" s="78"/>
      <c r="PPN98" s="78"/>
      <c r="PPO98" s="78"/>
      <c r="PPP98" s="78"/>
      <c r="PPQ98" s="78"/>
      <c r="PPR98" s="78"/>
      <c r="PPS98" s="78"/>
      <c r="PPT98" s="78"/>
      <c r="PPU98" s="78"/>
      <c r="PPV98" s="78"/>
      <c r="PPW98" s="78"/>
      <c r="PPX98" s="78"/>
      <c r="PPY98" s="78"/>
      <c r="PPZ98" s="78"/>
      <c r="PQA98" s="78"/>
      <c r="PQB98" s="78"/>
      <c r="PQC98" s="78"/>
      <c r="PQD98" s="78"/>
      <c r="PQE98" s="78"/>
      <c r="PQF98" s="78"/>
      <c r="PQG98" s="78"/>
      <c r="PQH98" s="78"/>
      <c r="PQI98" s="78"/>
      <c r="PQJ98" s="78"/>
      <c r="PQK98" s="78"/>
      <c r="PQL98" s="78"/>
      <c r="PQM98" s="78"/>
      <c r="PQN98" s="78"/>
      <c r="PQO98" s="78"/>
      <c r="PQP98" s="78"/>
      <c r="PQQ98" s="78"/>
      <c r="PQR98" s="78"/>
      <c r="PQS98" s="78"/>
      <c r="PQT98" s="78"/>
      <c r="PQU98" s="78"/>
      <c r="PQV98" s="78"/>
      <c r="PQW98" s="78"/>
      <c r="PQX98" s="78"/>
      <c r="PQY98" s="78"/>
      <c r="PQZ98" s="78"/>
      <c r="PRA98" s="78"/>
      <c r="PRB98" s="78"/>
      <c r="PRC98" s="78"/>
      <c r="PRD98" s="78"/>
      <c r="PRE98" s="78"/>
      <c r="PRF98" s="78"/>
      <c r="PRG98" s="78"/>
      <c r="PRH98" s="78"/>
      <c r="PRI98" s="78"/>
      <c r="PRJ98" s="78"/>
      <c r="PRK98" s="78"/>
      <c r="PRL98" s="78"/>
      <c r="PRM98" s="78"/>
      <c r="PRN98" s="78"/>
      <c r="PRO98" s="78"/>
      <c r="PRP98" s="78"/>
      <c r="PRQ98" s="78"/>
      <c r="PRR98" s="78"/>
      <c r="PRS98" s="78"/>
      <c r="PRT98" s="78"/>
      <c r="PRU98" s="78"/>
      <c r="PRV98" s="78"/>
      <c r="PRW98" s="78"/>
      <c r="PRX98" s="78"/>
      <c r="PRY98" s="78"/>
      <c r="PRZ98" s="78"/>
      <c r="PSA98" s="78"/>
      <c r="PSB98" s="78"/>
      <c r="PSC98" s="78"/>
      <c r="PSD98" s="78"/>
      <c r="PSE98" s="78"/>
      <c r="PSF98" s="78"/>
      <c r="PSG98" s="78"/>
      <c r="PSH98" s="78"/>
      <c r="PSI98" s="78"/>
      <c r="PSJ98" s="78"/>
      <c r="PSK98" s="78"/>
      <c r="PSL98" s="78"/>
      <c r="PSM98" s="78"/>
      <c r="PSN98" s="78"/>
      <c r="PSO98" s="78"/>
      <c r="PSP98" s="78"/>
      <c r="PSQ98" s="78"/>
      <c r="PSR98" s="78"/>
      <c r="PSS98" s="78"/>
      <c r="PST98" s="78"/>
      <c r="PSU98" s="78"/>
      <c r="PSV98" s="78"/>
      <c r="PSW98" s="78"/>
      <c r="PSX98" s="78"/>
      <c r="PSY98" s="78"/>
      <c r="PSZ98" s="78"/>
      <c r="PTA98" s="78"/>
      <c r="PTB98" s="78"/>
      <c r="PTC98" s="78"/>
      <c r="PTD98" s="78"/>
      <c r="PTE98" s="78"/>
      <c r="PTF98" s="78"/>
      <c r="PTG98" s="78"/>
      <c r="PTH98" s="78"/>
      <c r="PTI98" s="78"/>
      <c r="PTJ98" s="78"/>
      <c r="PTK98" s="78"/>
      <c r="PTL98" s="78"/>
      <c r="PTM98" s="78"/>
      <c r="PTN98" s="78"/>
      <c r="PTO98" s="78"/>
      <c r="PTP98" s="78"/>
      <c r="PTQ98" s="78"/>
      <c r="PTR98" s="78"/>
      <c r="PTS98" s="78"/>
      <c r="PTT98" s="78"/>
      <c r="PTU98" s="78"/>
      <c r="PTV98" s="78"/>
      <c r="PTW98" s="78"/>
      <c r="PTX98" s="78"/>
      <c r="PTY98" s="78"/>
      <c r="PTZ98" s="78"/>
      <c r="PUA98" s="78"/>
      <c r="PUB98" s="78"/>
      <c r="PUC98" s="78"/>
      <c r="PUD98" s="78"/>
      <c r="PUE98" s="78"/>
      <c r="PUF98" s="78"/>
      <c r="PUG98" s="78"/>
      <c r="PUH98" s="78"/>
      <c r="PUI98" s="78"/>
      <c r="PUJ98" s="78"/>
      <c r="PUK98" s="78"/>
      <c r="PUL98" s="78"/>
      <c r="PUM98" s="78"/>
      <c r="PUN98" s="78"/>
      <c r="PUO98" s="78"/>
      <c r="PUP98" s="78"/>
      <c r="PUQ98" s="78"/>
      <c r="PUR98" s="78"/>
      <c r="PUS98" s="78"/>
      <c r="PUT98" s="78"/>
      <c r="PUU98" s="78"/>
      <c r="PUV98" s="78"/>
      <c r="PUW98" s="78"/>
      <c r="PUX98" s="78"/>
      <c r="PUY98" s="78"/>
      <c r="PUZ98" s="78"/>
      <c r="PVA98" s="78"/>
      <c r="PVB98" s="78"/>
      <c r="PVC98" s="78"/>
      <c r="PVD98" s="78"/>
      <c r="PVE98" s="78"/>
      <c r="PVF98" s="78"/>
      <c r="PVG98" s="78"/>
      <c r="PVH98" s="78"/>
      <c r="PVI98" s="78"/>
      <c r="PVJ98" s="78"/>
      <c r="PVK98" s="78"/>
      <c r="PVL98" s="78"/>
      <c r="PVM98" s="78"/>
      <c r="PVN98" s="78"/>
      <c r="PVO98" s="78"/>
      <c r="PVP98" s="78"/>
      <c r="PVQ98" s="78"/>
      <c r="PVR98" s="78"/>
      <c r="PVS98" s="78"/>
      <c r="PVT98" s="78"/>
      <c r="PVU98" s="78"/>
      <c r="PVV98" s="78"/>
      <c r="PVW98" s="78"/>
      <c r="PVX98" s="78"/>
      <c r="PVY98" s="78"/>
      <c r="PVZ98" s="78"/>
      <c r="PWA98" s="78"/>
      <c r="PWB98" s="78"/>
      <c r="PWC98" s="78"/>
      <c r="PWD98" s="78"/>
      <c r="PWE98" s="78"/>
      <c r="PWF98" s="78"/>
      <c r="PWG98" s="78"/>
      <c r="PWH98" s="78"/>
      <c r="PWI98" s="78"/>
      <c r="PWJ98" s="78"/>
      <c r="PWK98" s="78"/>
      <c r="PWL98" s="78"/>
      <c r="PWM98" s="78"/>
      <c r="PWN98" s="78"/>
      <c r="PWO98" s="78"/>
      <c r="PWP98" s="78"/>
      <c r="PWQ98" s="78"/>
      <c r="PWR98" s="78"/>
      <c r="PWS98" s="78"/>
      <c r="PWT98" s="78"/>
      <c r="PWU98" s="78"/>
      <c r="PWV98" s="78"/>
      <c r="PWW98" s="78"/>
      <c r="PWX98" s="78"/>
      <c r="PWY98" s="78"/>
      <c r="PWZ98" s="78"/>
      <c r="PXA98" s="78"/>
      <c r="PXB98" s="78"/>
      <c r="PXC98" s="78"/>
      <c r="PXD98" s="78"/>
      <c r="PXE98" s="78"/>
      <c r="PXF98" s="78"/>
      <c r="PXG98" s="78"/>
      <c r="PXH98" s="78"/>
      <c r="PXI98" s="78"/>
      <c r="PXJ98" s="78"/>
      <c r="PXK98" s="78"/>
      <c r="PXL98" s="78"/>
      <c r="PXM98" s="78"/>
      <c r="PXN98" s="78"/>
      <c r="PXO98" s="78"/>
      <c r="PXP98" s="78"/>
      <c r="PXQ98" s="78"/>
      <c r="PXR98" s="78"/>
      <c r="PXS98" s="78"/>
      <c r="PXT98" s="78"/>
      <c r="PXU98" s="78"/>
      <c r="PXV98" s="78"/>
      <c r="PXW98" s="78"/>
      <c r="PXX98" s="78"/>
      <c r="PXY98" s="78"/>
      <c r="PXZ98" s="78"/>
      <c r="PYA98" s="78"/>
      <c r="PYB98" s="78"/>
      <c r="PYC98" s="78"/>
      <c r="PYD98" s="78"/>
      <c r="PYE98" s="78"/>
      <c r="PYF98" s="78"/>
      <c r="PYG98" s="78"/>
      <c r="PYH98" s="78"/>
      <c r="PYI98" s="78"/>
      <c r="PYJ98" s="78"/>
      <c r="PYK98" s="78"/>
      <c r="PYL98" s="78"/>
      <c r="PYM98" s="78"/>
      <c r="PYN98" s="78"/>
      <c r="PYO98" s="78"/>
      <c r="PYP98" s="78"/>
      <c r="PYQ98" s="78"/>
      <c r="PYR98" s="78"/>
      <c r="PYS98" s="78"/>
      <c r="PYT98" s="78"/>
      <c r="PYU98" s="78"/>
      <c r="PYV98" s="78"/>
      <c r="PYW98" s="78"/>
      <c r="PYX98" s="78"/>
      <c r="PYY98" s="78"/>
      <c r="PYZ98" s="78"/>
      <c r="PZA98" s="78"/>
      <c r="PZB98" s="78"/>
      <c r="PZC98" s="78"/>
      <c r="PZD98" s="78"/>
      <c r="PZE98" s="78"/>
      <c r="PZF98" s="78"/>
      <c r="PZG98" s="78"/>
      <c r="PZH98" s="78"/>
      <c r="PZI98" s="78"/>
      <c r="PZJ98" s="78"/>
      <c r="PZK98" s="78"/>
      <c r="PZL98" s="78"/>
      <c r="PZM98" s="78"/>
      <c r="PZN98" s="78"/>
      <c r="PZO98" s="78"/>
      <c r="PZP98" s="78"/>
      <c r="PZQ98" s="78"/>
      <c r="PZR98" s="78"/>
      <c r="PZS98" s="78"/>
      <c r="PZT98" s="78"/>
      <c r="PZU98" s="78"/>
      <c r="PZV98" s="78"/>
      <c r="PZW98" s="78"/>
      <c r="PZX98" s="78"/>
      <c r="PZY98" s="78"/>
      <c r="PZZ98" s="78"/>
      <c r="QAA98" s="78"/>
      <c r="QAB98" s="78"/>
      <c r="QAC98" s="78"/>
      <c r="QAD98" s="78"/>
      <c r="QAE98" s="78"/>
      <c r="QAF98" s="78"/>
      <c r="QAG98" s="78"/>
      <c r="QAH98" s="78"/>
      <c r="QAI98" s="78"/>
      <c r="QAJ98" s="78"/>
      <c r="QAK98" s="78"/>
      <c r="QAL98" s="78"/>
      <c r="QAM98" s="78"/>
      <c r="QAN98" s="78"/>
      <c r="QAO98" s="78"/>
      <c r="QAP98" s="78"/>
      <c r="QAQ98" s="78"/>
      <c r="QAR98" s="78"/>
      <c r="QAS98" s="78"/>
      <c r="QAT98" s="78"/>
      <c r="QAU98" s="78"/>
      <c r="QAV98" s="78"/>
      <c r="QAW98" s="78"/>
      <c r="QAX98" s="78"/>
      <c r="QAY98" s="78"/>
      <c r="QAZ98" s="78"/>
      <c r="QBA98" s="78"/>
      <c r="QBB98" s="78"/>
      <c r="QBC98" s="78"/>
      <c r="QBD98" s="78"/>
      <c r="QBE98" s="78"/>
      <c r="QBF98" s="78"/>
      <c r="QBG98" s="78"/>
      <c r="QBH98" s="78"/>
      <c r="QBI98" s="78"/>
      <c r="QBJ98" s="78"/>
      <c r="QBK98" s="78"/>
      <c r="QBL98" s="78"/>
      <c r="QBM98" s="78"/>
      <c r="QBN98" s="78"/>
      <c r="QBO98" s="78"/>
      <c r="QBP98" s="78"/>
      <c r="QBQ98" s="78"/>
      <c r="QBR98" s="78"/>
      <c r="QBS98" s="78"/>
      <c r="QBT98" s="78"/>
      <c r="QBU98" s="78"/>
      <c r="QBV98" s="78"/>
      <c r="QBW98" s="78"/>
      <c r="QBX98" s="78"/>
      <c r="QBY98" s="78"/>
      <c r="QBZ98" s="78"/>
      <c r="QCA98" s="78"/>
      <c r="QCB98" s="78"/>
      <c r="QCC98" s="78"/>
      <c r="QCD98" s="78"/>
      <c r="QCE98" s="78"/>
      <c r="QCF98" s="78"/>
      <c r="QCG98" s="78"/>
      <c r="QCH98" s="78"/>
      <c r="QCI98" s="78"/>
      <c r="QCJ98" s="78"/>
      <c r="QCK98" s="78"/>
      <c r="QCL98" s="78"/>
      <c r="QCM98" s="78"/>
      <c r="QCN98" s="78"/>
      <c r="QCO98" s="78"/>
      <c r="QCP98" s="78"/>
      <c r="QCQ98" s="78"/>
      <c r="QCR98" s="78"/>
      <c r="QCS98" s="78"/>
      <c r="QCT98" s="78"/>
      <c r="QCU98" s="78"/>
      <c r="QCV98" s="78"/>
      <c r="QCW98" s="78"/>
      <c r="QCX98" s="78"/>
      <c r="QCY98" s="78"/>
      <c r="QCZ98" s="78"/>
      <c r="QDA98" s="78"/>
      <c r="QDB98" s="78"/>
      <c r="QDC98" s="78"/>
      <c r="QDD98" s="78"/>
      <c r="QDE98" s="78"/>
      <c r="QDF98" s="78"/>
      <c r="QDG98" s="78"/>
      <c r="QDH98" s="78"/>
      <c r="QDI98" s="78"/>
      <c r="QDJ98" s="78"/>
      <c r="QDK98" s="78"/>
      <c r="QDL98" s="78"/>
      <c r="QDM98" s="78"/>
      <c r="QDN98" s="78"/>
      <c r="QDO98" s="78"/>
      <c r="QDP98" s="78"/>
      <c r="QDQ98" s="78"/>
      <c r="QDR98" s="78"/>
      <c r="QDS98" s="78"/>
      <c r="QDT98" s="78"/>
      <c r="QDU98" s="78"/>
      <c r="QDV98" s="78"/>
      <c r="QDW98" s="78"/>
      <c r="QDX98" s="78"/>
      <c r="QDY98" s="78"/>
      <c r="QDZ98" s="78"/>
      <c r="QEA98" s="78"/>
      <c r="QEB98" s="78"/>
      <c r="QEC98" s="78"/>
      <c r="QED98" s="78"/>
      <c r="QEE98" s="78"/>
      <c r="QEF98" s="78"/>
      <c r="QEG98" s="78"/>
      <c r="QEH98" s="78"/>
      <c r="QEI98" s="78"/>
      <c r="QEJ98" s="78"/>
      <c r="QEK98" s="78"/>
      <c r="QEL98" s="78"/>
      <c r="QEM98" s="78"/>
      <c r="QEN98" s="78"/>
      <c r="QEO98" s="78"/>
      <c r="QEP98" s="78"/>
      <c r="QEQ98" s="78"/>
      <c r="QER98" s="78"/>
      <c r="QES98" s="78"/>
      <c r="QET98" s="78"/>
      <c r="QEU98" s="78"/>
      <c r="QEV98" s="78"/>
      <c r="QEW98" s="78"/>
      <c r="QEX98" s="78"/>
      <c r="QEY98" s="78"/>
      <c r="QEZ98" s="78"/>
      <c r="QFA98" s="78"/>
      <c r="QFB98" s="78"/>
      <c r="QFC98" s="78"/>
      <c r="QFD98" s="78"/>
      <c r="QFE98" s="78"/>
      <c r="QFF98" s="78"/>
      <c r="QFG98" s="78"/>
      <c r="QFH98" s="78"/>
      <c r="QFI98" s="78"/>
      <c r="QFJ98" s="78"/>
      <c r="QFK98" s="78"/>
      <c r="QFL98" s="78"/>
      <c r="QFM98" s="78"/>
      <c r="QFN98" s="78"/>
      <c r="QFO98" s="78"/>
      <c r="QFP98" s="78"/>
      <c r="QFQ98" s="78"/>
      <c r="QFR98" s="78"/>
      <c r="QFS98" s="78"/>
      <c r="QFT98" s="78"/>
      <c r="QFU98" s="78"/>
      <c r="QFV98" s="78"/>
      <c r="QFW98" s="78"/>
      <c r="QFX98" s="78"/>
      <c r="QFY98" s="78"/>
      <c r="QFZ98" s="78"/>
      <c r="QGA98" s="78"/>
      <c r="QGB98" s="78"/>
      <c r="QGC98" s="78"/>
      <c r="QGD98" s="78"/>
      <c r="QGE98" s="78"/>
      <c r="QGF98" s="78"/>
      <c r="QGG98" s="78"/>
      <c r="QGH98" s="78"/>
      <c r="QGI98" s="78"/>
      <c r="QGJ98" s="78"/>
      <c r="QGK98" s="78"/>
      <c r="QGL98" s="78"/>
      <c r="QGM98" s="78"/>
      <c r="QGN98" s="78"/>
      <c r="QGO98" s="78"/>
      <c r="QGP98" s="78"/>
      <c r="QGQ98" s="78"/>
      <c r="QGR98" s="78"/>
      <c r="QGS98" s="78"/>
      <c r="QGT98" s="78"/>
      <c r="QGU98" s="78"/>
      <c r="QGV98" s="78"/>
      <c r="QGW98" s="78"/>
      <c r="QGX98" s="78"/>
      <c r="QGY98" s="78"/>
      <c r="QGZ98" s="78"/>
      <c r="QHA98" s="78"/>
      <c r="QHB98" s="78"/>
      <c r="QHC98" s="78"/>
      <c r="QHD98" s="78"/>
      <c r="QHE98" s="78"/>
      <c r="QHF98" s="78"/>
      <c r="QHG98" s="78"/>
      <c r="QHH98" s="78"/>
      <c r="QHI98" s="78"/>
      <c r="QHJ98" s="78"/>
      <c r="QHK98" s="78"/>
      <c r="QHL98" s="78"/>
      <c r="QHM98" s="78"/>
      <c r="QHN98" s="78"/>
      <c r="QHO98" s="78"/>
      <c r="QHP98" s="78"/>
      <c r="QHQ98" s="78"/>
      <c r="QHR98" s="78"/>
      <c r="QHS98" s="78"/>
      <c r="QHT98" s="78"/>
      <c r="QHU98" s="78"/>
      <c r="QHV98" s="78"/>
      <c r="QHW98" s="78"/>
      <c r="QHX98" s="78"/>
      <c r="QHY98" s="78"/>
      <c r="QHZ98" s="78"/>
      <c r="QIA98" s="78"/>
      <c r="QIB98" s="78"/>
      <c r="QIC98" s="78"/>
      <c r="QID98" s="78"/>
      <c r="QIE98" s="78"/>
      <c r="QIF98" s="78"/>
      <c r="QIG98" s="78"/>
      <c r="QIH98" s="78"/>
      <c r="QII98" s="78"/>
      <c r="QIJ98" s="78"/>
      <c r="QIK98" s="78"/>
      <c r="QIL98" s="78"/>
      <c r="QIM98" s="78"/>
      <c r="QIN98" s="78"/>
      <c r="QIO98" s="78"/>
      <c r="QIP98" s="78"/>
      <c r="QIQ98" s="78"/>
      <c r="QIR98" s="78"/>
      <c r="QIS98" s="78"/>
      <c r="QIT98" s="78"/>
      <c r="QIU98" s="78"/>
      <c r="QIV98" s="78"/>
      <c r="QIW98" s="78"/>
      <c r="QIX98" s="78"/>
      <c r="QIY98" s="78"/>
      <c r="QIZ98" s="78"/>
      <c r="QJA98" s="78"/>
      <c r="QJB98" s="78"/>
      <c r="QJC98" s="78"/>
      <c r="QJD98" s="78"/>
      <c r="QJE98" s="78"/>
      <c r="QJF98" s="78"/>
      <c r="QJG98" s="78"/>
      <c r="QJH98" s="78"/>
      <c r="QJI98" s="78"/>
      <c r="QJJ98" s="78"/>
      <c r="QJK98" s="78"/>
      <c r="QJL98" s="78"/>
      <c r="QJM98" s="78"/>
      <c r="QJN98" s="78"/>
      <c r="QJO98" s="78"/>
      <c r="QJP98" s="78"/>
      <c r="QJQ98" s="78"/>
      <c r="QJR98" s="78"/>
      <c r="QJS98" s="78"/>
      <c r="QJT98" s="78"/>
      <c r="QJU98" s="78"/>
      <c r="QJV98" s="78"/>
      <c r="QJW98" s="78"/>
      <c r="QJX98" s="78"/>
      <c r="QJY98" s="78"/>
      <c r="QJZ98" s="78"/>
      <c r="QKA98" s="78"/>
      <c r="QKB98" s="78"/>
      <c r="QKC98" s="78"/>
      <c r="QKD98" s="78"/>
      <c r="QKE98" s="78"/>
      <c r="QKF98" s="78"/>
      <c r="QKG98" s="78"/>
      <c r="QKH98" s="78"/>
      <c r="QKI98" s="78"/>
      <c r="QKJ98" s="78"/>
      <c r="QKK98" s="78"/>
      <c r="QKL98" s="78"/>
      <c r="QKM98" s="78"/>
      <c r="QKN98" s="78"/>
      <c r="QKO98" s="78"/>
      <c r="QKP98" s="78"/>
      <c r="QKQ98" s="78"/>
      <c r="QKR98" s="78"/>
      <c r="QKS98" s="78"/>
      <c r="QKT98" s="78"/>
      <c r="QKU98" s="78"/>
      <c r="QKV98" s="78"/>
      <c r="QKW98" s="78"/>
      <c r="QKX98" s="78"/>
      <c r="QKY98" s="78"/>
      <c r="QKZ98" s="78"/>
      <c r="QLA98" s="78"/>
      <c r="QLB98" s="78"/>
      <c r="QLC98" s="78"/>
      <c r="QLD98" s="78"/>
      <c r="QLE98" s="78"/>
      <c r="QLF98" s="78"/>
      <c r="QLG98" s="78"/>
      <c r="QLH98" s="78"/>
      <c r="QLI98" s="78"/>
      <c r="QLJ98" s="78"/>
      <c r="QLK98" s="78"/>
      <c r="QLL98" s="78"/>
      <c r="QLM98" s="78"/>
      <c r="QLN98" s="78"/>
      <c r="QLO98" s="78"/>
      <c r="QLP98" s="78"/>
      <c r="QLQ98" s="78"/>
      <c r="QLR98" s="78"/>
      <c r="QLS98" s="78"/>
      <c r="QLT98" s="78"/>
      <c r="QLU98" s="78"/>
      <c r="QLV98" s="78"/>
      <c r="QLW98" s="78"/>
      <c r="QLX98" s="78"/>
      <c r="QLY98" s="78"/>
      <c r="QLZ98" s="78"/>
      <c r="QMA98" s="78"/>
      <c r="QMB98" s="78"/>
      <c r="QMC98" s="78"/>
      <c r="QMD98" s="78"/>
      <c r="QME98" s="78"/>
      <c r="QMF98" s="78"/>
      <c r="QMG98" s="78"/>
      <c r="QMH98" s="78"/>
      <c r="QMI98" s="78"/>
      <c r="QMJ98" s="78"/>
      <c r="QMK98" s="78"/>
      <c r="QML98" s="78"/>
      <c r="QMM98" s="78"/>
      <c r="QMN98" s="78"/>
      <c r="QMO98" s="78"/>
      <c r="QMP98" s="78"/>
      <c r="QMQ98" s="78"/>
      <c r="QMR98" s="78"/>
      <c r="QMS98" s="78"/>
      <c r="QMT98" s="78"/>
      <c r="QMU98" s="78"/>
      <c r="QMV98" s="78"/>
      <c r="QMW98" s="78"/>
      <c r="QMX98" s="78"/>
      <c r="QMY98" s="78"/>
      <c r="QMZ98" s="78"/>
      <c r="QNA98" s="78"/>
      <c r="QNB98" s="78"/>
      <c r="QNC98" s="78"/>
      <c r="QND98" s="78"/>
      <c r="QNE98" s="78"/>
      <c r="QNF98" s="78"/>
      <c r="QNG98" s="78"/>
      <c r="QNH98" s="78"/>
      <c r="QNI98" s="78"/>
      <c r="QNJ98" s="78"/>
      <c r="QNK98" s="78"/>
      <c r="QNL98" s="78"/>
      <c r="QNM98" s="78"/>
      <c r="QNN98" s="78"/>
      <c r="QNO98" s="78"/>
      <c r="QNP98" s="78"/>
      <c r="QNQ98" s="78"/>
      <c r="QNR98" s="78"/>
      <c r="QNS98" s="78"/>
      <c r="QNT98" s="78"/>
      <c r="QNU98" s="78"/>
      <c r="QNV98" s="78"/>
      <c r="QNW98" s="78"/>
      <c r="QNX98" s="78"/>
      <c r="QNY98" s="78"/>
      <c r="QNZ98" s="78"/>
      <c r="QOA98" s="78"/>
      <c r="QOB98" s="78"/>
      <c r="QOC98" s="78"/>
      <c r="QOD98" s="78"/>
      <c r="QOE98" s="78"/>
      <c r="QOF98" s="78"/>
      <c r="QOG98" s="78"/>
      <c r="QOH98" s="78"/>
      <c r="QOI98" s="78"/>
      <c r="QOJ98" s="78"/>
      <c r="QOK98" s="78"/>
      <c r="QOL98" s="78"/>
      <c r="QOM98" s="78"/>
      <c r="QON98" s="78"/>
      <c r="QOO98" s="78"/>
      <c r="QOP98" s="78"/>
      <c r="QOQ98" s="78"/>
      <c r="QOR98" s="78"/>
      <c r="QOS98" s="78"/>
      <c r="QOT98" s="78"/>
      <c r="QOU98" s="78"/>
      <c r="QOV98" s="78"/>
      <c r="QOW98" s="78"/>
      <c r="QOX98" s="78"/>
      <c r="QOY98" s="78"/>
      <c r="QOZ98" s="78"/>
      <c r="QPA98" s="78"/>
      <c r="QPB98" s="78"/>
      <c r="QPC98" s="78"/>
      <c r="QPD98" s="78"/>
      <c r="QPE98" s="78"/>
      <c r="QPF98" s="78"/>
      <c r="QPG98" s="78"/>
      <c r="QPH98" s="78"/>
      <c r="QPI98" s="78"/>
      <c r="QPJ98" s="78"/>
      <c r="QPK98" s="78"/>
      <c r="QPL98" s="78"/>
      <c r="QPM98" s="78"/>
      <c r="QPN98" s="78"/>
      <c r="QPO98" s="78"/>
      <c r="QPP98" s="78"/>
      <c r="QPQ98" s="78"/>
      <c r="QPR98" s="78"/>
      <c r="QPS98" s="78"/>
      <c r="QPT98" s="78"/>
      <c r="QPU98" s="78"/>
      <c r="QPV98" s="78"/>
      <c r="QPW98" s="78"/>
      <c r="QPX98" s="78"/>
      <c r="QPY98" s="78"/>
      <c r="QPZ98" s="78"/>
      <c r="QQA98" s="78"/>
      <c r="QQB98" s="78"/>
      <c r="QQC98" s="78"/>
      <c r="QQD98" s="78"/>
      <c r="QQE98" s="78"/>
      <c r="QQF98" s="78"/>
      <c r="QQG98" s="78"/>
      <c r="QQH98" s="78"/>
      <c r="QQI98" s="78"/>
      <c r="QQJ98" s="78"/>
      <c r="QQK98" s="78"/>
      <c r="QQL98" s="78"/>
      <c r="QQM98" s="78"/>
      <c r="QQN98" s="78"/>
      <c r="QQO98" s="78"/>
      <c r="QQP98" s="78"/>
      <c r="QQQ98" s="78"/>
      <c r="QQR98" s="78"/>
      <c r="QQS98" s="78"/>
      <c r="QQT98" s="78"/>
      <c r="QQU98" s="78"/>
      <c r="QQV98" s="78"/>
      <c r="QQW98" s="78"/>
      <c r="QQX98" s="78"/>
      <c r="QQY98" s="78"/>
      <c r="QQZ98" s="78"/>
      <c r="QRA98" s="78"/>
      <c r="QRB98" s="78"/>
      <c r="QRC98" s="78"/>
      <c r="QRD98" s="78"/>
      <c r="QRE98" s="78"/>
      <c r="QRF98" s="78"/>
      <c r="QRG98" s="78"/>
      <c r="QRH98" s="78"/>
      <c r="QRI98" s="78"/>
      <c r="QRJ98" s="78"/>
      <c r="QRK98" s="78"/>
      <c r="QRL98" s="78"/>
      <c r="QRM98" s="78"/>
      <c r="QRN98" s="78"/>
      <c r="QRO98" s="78"/>
      <c r="QRP98" s="78"/>
      <c r="QRQ98" s="78"/>
      <c r="QRR98" s="78"/>
      <c r="QRS98" s="78"/>
      <c r="QRT98" s="78"/>
      <c r="QRU98" s="78"/>
      <c r="QRV98" s="78"/>
      <c r="QRW98" s="78"/>
      <c r="QRX98" s="78"/>
      <c r="QRY98" s="78"/>
      <c r="QRZ98" s="78"/>
      <c r="QSA98" s="78"/>
      <c r="QSB98" s="78"/>
      <c r="QSC98" s="78"/>
      <c r="QSD98" s="78"/>
      <c r="QSE98" s="78"/>
      <c r="QSF98" s="78"/>
      <c r="QSG98" s="78"/>
      <c r="QSH98" s="78"/>
      <c r="QSI98" s="78"/>
      <c r="QSJ98" s="78"/>
      <c r="QSK98" s="78"/>
      <c r="QSL98" s="78"/>
      <c r="QSM98" s="78"/>
      <c r="QSN98" s="78"/>
      <c r="QSO98" s="78"/>
      <c r="QSP98" s="78"/>
      <c r="QSQ98" s="78"/>
      <c r="QSR98" s="78"/>
      <c r="QSS98" s="78"/>
      <c r="QST98" s="78"/>
      <c r="QSU98" s="78"/>
      <c r="QSV98" s="78"/>
      <c r="QSW98" s="78"/>
      <c r="QSX98" s="78"/>
      <c r="QSY98" s="78"/>
      <c r="QSZ98" s="78"/>
      <c r="QTA98" s="78"/>
      <c r="QTB98" s="78"/>
      <c r="QTC98" s="78"/>
      <c r="QTD98" s="78"/>
      <c r="QTE98" s="78"/>
      <c r="QTF98" s="78"/>
      <c r="QTG98" s="78"/>
      <c r="QTH98" s="78"/>
      <c r="QTI98" s="78"/>
      <c r="QTJ98" s="78"/>
      <c r="QTK98" s="78"/>
      <c r="QTL98" s="78"/>
      <c r="QTM98" s="78"/>
      <c r="QTN98" s="78"/>
      <c r="QTO98" s="78"/>
      <c r="QTP98" s="78"/>
      <c r="QTQ98" s="78"/>
      <c r="QTR98" s="78"/>
      <c r="QTS98" s="78"/>
      <c r="QTT98" s="78"/>
      <c r="QTU98" s="78"/>
      <c r="QTV98" s="78"/>
      <c r="QTW98" s="78"/>
      <c r="QTX98" s="78"/>
      <c r="QTY98" s="78"/>
      <c r="QTZ98" s="78"/>
      <c r="QUA98" s="78"/>
      <c r="QUB98" s="78"/>
      <c r="QUC98" s="78"/>
      <c r="QUD98" s="78"/>
      <c r="QUE98" s="78"/>
      <c r="QUF98" s="78"/>
      <c r="QUG98" s="78"/>
      <c r="QUH98" s="78"/>
      <c r="QUI98" s="78"/>
      <c r="QUJ98" s="78"/>
      <c r="QUK98" s="78"/>
      <c r="QUL98" s="78"/>
      <c r="QUM98" s="78"/>
      <c r="QUN98" s="78"/>
      <c r="QUO98" s="78"/>
      <c r="QUP98" s="78"/>
      <c r="QUQ98" s="78"/>
      <c r="QUR98" s="78"/>
      <c r="QUS98" s="78"/>
      <c r="QUT98" s="78"/>
      <c r="QUU98" s="78"/>
      <c r="QUV98" s="78"/>
      <c r="QUW98" s="78"/>
      <c r="QUX98" s="78"/>
      <c r="QUY98" s="78"/>
      <c r="QUZ98" s="78"/>
      <c r="QVA98" s="78"/>
      <c r="QVB98" s="78"/>
      <c r="QVC98" s="78"/>
      <c r="QVD98" s="78"/>
      <c r="QVE98" s="78"/>
      <c r="QVF98" s="78"/>
      <c r="QVG98" s="78"/>
      <c r="QVH98" s="78"/>
      <c r="QVI98" s="78"/>
      <c r="QVJ98" s="78"/>
      <c r="QVK98" s="78"/>
      <c r="QVL98" s="78"/>
      <c r="QVM98" s="78"/>
      <c r="QVN98" s="78"/>
      <c r="QVO98" s="78"/>
      <c r="QVP98" s="78"/>
      <c r="QVQ98" s="78"/>
      <c r="QVR98" s="78"/>
      <c r="QVS98" s="78"/>
      <c r="QVT98" s="78"/>
      <c r="QVU98" s="78"/>
      <c r="QVV98" s="78"/>
      <c r="QVW98" s="78"/>
      <c r="QVX98" s="78"/>
      <c r="QVY98" s="78"/>
      <c r="QVZ98" s="78"/>
      <c r="QWA98" s="78"/>
      <c r="QWB98" s="78"/>
      <c r="QWC98" s="78"/>
      <c r="QWD98" s="78"/>
      <c r="QWE98" s="78"/>
      <c r="QWF98" s="78"/>
      <c r="QWG98" s="78"/>
      <c r="QWH98" s="78"/>
      <c r="QWI98" s="78"/>
      <c r="QWJ98" s="78"/>
      <c r="QWK98" s="78"/>
      <c r="QWL98" s="78"/>
      <c r="QWM98" s="78"/>
      <c r="QWN98" s="78"/>
      <c r="QWO98" s="78"/>
      <c r="QWP98" s="78"/>
      <c r="QWQ98" s="78"/>
      <c r="QWR98" s="78"/>
      <c r="QWS98" s="78"/>
      <c r="QWT98" s="78"/>
      <c r="QWU98" s="78"/>
      <c r="QWV98" s="78"/>
      <c r="QWW98" s="78"/>
      <c r="QWX98" s="78"/>
      <c r="QWY98" s="78"/>
      <c r="QWZ98" s="78"/>
      <c r="QXA98" s="78"/>
      <c r="QXB98" s="78"/>
      <c r="QXC98" s="78"/>
      <c r="QXD98" s="78"/>
      <c r="QXE98" s="78"/>
      <c r="QXF98" s="78"/>
      <c r="QXG98" s="78"/>
      <c r="QXH98" s="78"/>
      <c r="QXI98" s="78"/>
      <c r="QXJ98" s="78"/>
      <c r="QXK98" s="78"/>
      <c r="QXL98" s="78"/>
      <c r="QXM98" s="78"/>
      <c r="QXN98" s="78"/>
      <c r="QXO98" s="78"/>
      <c r="QXP98" s="78"/>
      <c r="QXQ98" s="78"/>
      <c r="QXR98" s="78"/>
      <c r="QXS98" s="78"/>
      <c r="QXT98" s="78"/>
      <c r="QXU98" s="78"/>
      <c r="QXV98" s="78"/>
      <c r="QXW98" s="78"/>
      <c r="QXX98" s="78"/>
      <c r="QXY98" s="78"/>
      <c r="QXZ98" s="78"/>
      <c r="QYA98" s="78"/>
      <c r="QYB98" s="78"/>
      <c r="QYC98" s="78"/>
      <c r="QYD98" s="78"/>
      <c r="QYE98" s="78"/>
      <c r="QYF98" s="78"/>
      <c r="QYG98" s="78"/>
      <c r="QYH98" s="78"/>
      <c r="QYI98" s="78"/>
      <c r="QYJ98" s="78"/>
      <c r="QYK98" s="78"/>
      <c r="QYL98" s="78"/>
      <c r="QYM98" s="78"/>
      <c r="QYN98" s="78"/>
      <c r="QYO98" s="78"/>
      <c r="QYP98" s="78"/>
      <c r="QYQ98" s="78"/>
      <c r="QYR98" s="78"/>
      <c r="QYS98" s="78"/>
      <c r="QYT98" s="78"/>
      <c r="QYU98" s="78"/>
      <c r="QYV98" s="78"/>
      <c r="QYW98" s="78"/>
      <c r="QYX98" s="78"/>
      <c r="QYY98" s="78"/>
      <c r="QYZ98" s="78"/>
      <c r="QZA98" s="78"/>
      <c r="QZB98" s="78"/>
      <c r="QZC98" s="78"/>
      <c r="QZD98" s="78"/>
      <c r="QZE98" s="78"/>
      <c r="QZF98" s="78"/>
      <c r="QZG98" s="78"/>
      <c r="QZH98" s="78"/>
      <c r="QZI98" s="78"/>
      <c r="QZJ98" s="78"/>
      <c r="QZK98" s="78"/>
      <c r="QZL98" s="78"/>
      <c r="QZM98" s="78"/>
      <c r="QZN98" s="78"/>
      <c r="QZO98" s="78"/>
      <c r="QZP98" s="78"/>
      <c r="QZQ98" s="78"/>
      <c r="QZR98" s="78"/>
      <c r="QZS98" s="78"/>
      <c r="QZT98" s="78"/>
      <c r="QZU98" s="78"/>
      <c r="QZV98" s="78"/>
      <c r="QZW98" s="78"/>
      <c r="QZX98" s="78"/>
      <c r="QZY98" s="78"/>
      <c r="QZZ98" s="78"/>
      <c r="RAA98" s="78"/>
      <c r="RAB98" s="78"/>
      <c r="RAC98" s="78"/>
      <c r="RAD98" s="78"/>
      <c r="RAE98" s="78"/>
      <c r="RAF98" s="78"/>
      <c r="RAG98" s="78"/>
      <c r="RAH98" s="78"/>
      <c r="RAI98" s="78"/>
      <c r="RAJ98" s="78"/>
      <c r="RAK98" s="78"/>
      <c r="RAL98" s="78"/>
      <c r="RAM98" s="78"/>
      <c r="RAN98" s="78"/>
      <c r="RAO98" s="78"/>
      <c r="RAP98" s="78"/>
      <c r="RAQ98" s="78"/>
      <c r="RAR98" s="78"/>
      <c r="RAS98" s="78"/>
      <c r="RAT98" s="78"/>
      <c r="RAU98" s="78"/>
      <c r="RAV98" s="78"/>
      <c r="RAW98" s="78"/>
      <c r="RAX98" s="78"/>
      <c r="RAY98" s="78"/>
      <c r="RAZ98" s="78"/>
      <c r="RBA98" s="78"/>
      <c r="RBB98" s="78"/>
      <c r="RBC98" s="78"/>
      <c r="RBD98" s="78"/>
      <c r="RBE98" s="78"/>
      <c r="RBF98" s="78"/>
      <c r="RBG98" s="78"/>
      <c r="RBH98" s="78"/>
      <c r="RBI98" s="78"/>
      <c r="RBJ98" s="78"/>
      <c r="RBK98" s="78"/>
      <c r="RBL98" s="78"/>
      <c r="RBM98" s="78"/>
      <c r="RBN98" s="78"/>
      <c r="RBO98" s="78"/>
      <c r="RBP98" s="78"/>
      <c r="RBQ98" s="78"/>
      <c r="RBR98" s="78"/>
      <c r="RBS98" s="78"/>
      <c r="RBT98" s="78"/>
      <c r="RBU98" s="78"/>
      <c r="RBV98" s="78"/>
      <c r="RBW98" s="78"/>
      <c r="RBX98" s="78"/>
      <c r="RBY98" s="78"/>
      <c r="RBZ98" s="78"/>
      <c r="RCA98" s="78"/>
      <c r="RCB98" s="78"/>
      <c r="RCC98" s="78"/>
      <c r="RCD98" s="78"/>
      <c r="RCE98" s="78"/>
      <c r="RCF98" s="78"/>
      <c r="RCG98" s="78"/>
      <c r="RCH98" s="78"/>
      <c r="RCI98" s="78"/>
      <c r="RCJ98" s="78"/>
      <c r="RCK98" s="78"/>
      <c r="RCL98" s="78"/>
      <c r="RCM98" s="78"/>
      <c r="RCN98" s="78"/>
      <c r="RCO98" s="78"/>
      <c r="RCP98" s="78"/>
      <c r="RCQ98" s="78"/>
      <c r="RCR98" s="78"/>
      <c r="RCS98" s="78"/>
      <c r="RCT98" s="78"/>
      <c r="RCU98" s="78"/>
      <c r="RCV98" s="78"/>
      <c r="RCW98" s="78"/>
      <c r="RCX98" s="78"/>
      <c r="RCY98" s="78"/>
      <c r="RCZ98" s="78"/>
      <c r="RDA98" s="78"/>
      <c r="RDB98" s="78"/>
      <c r="RDC98" s="78"/>
      <c r="RDD98" s="78"/>
      <c r="RDE98" s="78"/>
      <c r="RDF98" s="78"/>
      <c r="RDG98" s="78"/>
      <c r="RDH98" s="78"/>
      <c r="RDI98" s="78"/>
      <c r="RDJ98" s="78"/>
      <c r="RDK98" s="78"/>
      <c r="RDL98" s="78"/>
      <c r="RDM98" s="78"/>
      <c r="RDN98" s="78"/>
      <c r="RDO98" s="78"/>
      <c r="RDP98" s="78"/>
      <c r="RDQ98" s="78"/>
      <c r="RDR98" s="78"/>
      <c r="RDS98" s="78"/>
      <c r="RDT98" s="78"/>
      <c r="RDU98" s="78"/>
      <c r="RDV98" s="78"/>
      <c r="RDW98" s="78"/>
      <c r="RDX98" s="78"/>
      <c r="RDY98" s="78"/>
      <c r="RDZ98" s="78"/>
      <c r="REA98" s="78"/>
      <c r="REB98" s="78"/>
      <c r="REC98" s="78"/>
      <c r="RED98" s="78"/>
      <c r="REE98" s="78"/>
      <c r="REF98" s="78"/>
      <c r="REG98" s="78"/>
      <c r="REH98" s="78"/>
      <c r="REI98" s="78"/>
      <c r="REJ98" s="78"/>
      <c r="REK98" s="78"/>
      <c r="REL98" s="78"/>
      <c r="REM98" s="78"/>
      <c r="REN98" s="78"/>
      <c r="REO98" s="78"/>
      <c r="REP98" s="78"/>
      <c r="REQ98" s="78"/>
      <c r="RER98" s="78"/>
      <c r="RES98" s="78"/>
      <c r="RET98" s="78"/>
      <c r="REU98" s="78"/>
      <c r="REV98" s="78"/>
      <c r="REW98" s="78"/>
      <c r="REX98" s="78"/>
      <c r="REY98" s="78"/>
      <c r="REZ98" s="78"/>
      <c r="RFA98" s="78"/>
      <c r="RFB98" s="78"/>
      <c r="RFC98" s="78"/>
      <c r="RFD98" s="78"/>
      <c r="RFE98" s="78"/>
      <c r="RFF98" s="78"/>
      <c r="RFG98" s="78"/>
      <c r="RFH98" s="78"/>
      <c r="RFI98" s="78"/>
      <c r="RFJ98" s="78"/>
      <c r="RFK98" s="78"/>
      <c r="RFL98" s="78"/>
      <c r="RFM98" s="78"/>
      <c r="RFN98" s="78"/>
      <c r="RFO98" s="78"/>
      <c r="RFP98" s="78"/>
      <c r="RFQ98" s="78"/>
      <c r="RFR98" s="78"/>
      <c r="RFS98" s="78"/>
      <c r="RFT98" s="78"/>
      <c r="RFU98" s="78"/>
      <c r="RFV98" s="78"/>
      <c r="RFW98" s="78"/>
      <c r="RFX98" s="78"/>
      <c r="RFY98" s="78"/>
      <c r="RFZ98" s="78"/>
      <c r="RGA98" s="78"/>
      <c r="RGB98" s="78"/>
      <c r="RGC98" s="78"/>
      <c r="RGD98" s="78"/>
      <c r="RGE98" s="78"/>
      <c r="RGF98" s="78"/>
      <c r="RGG98" s="78"/>
      <c r="RGH98" s="78"/>
      <c r="RGI98" s="78"/>
      <c r="RGJ98" s="78"/>
      <c r="RGK98" s="78"/>
      <c r="RGL98" s="78"/>
      <c r="RGM98" s="78"/>
      <c r="RGN98" s="78"/>
      <c r="RGO98" s="78"/>
      <c r="RGP98" s="78"/>
      <c r="RGQ98" s="78"/>
      <c r="RGR98" s="78"/>
      <c r="RGS98" s="78"/>
      <c r="RGT98" s="78"/>
      <c r="RGU98" s="78"/>
      <c r="RGV98" s="78"/>
      <c r="RGW98" s="78"/>
      <c r="RGX98" s="78"/>
      <c r="RGY98" s="78"/>
      <c r="RGZ98" s="78"/>
      <c r="RHA98" s="78"/>
      <c r="RHB98" s="78"/>
      <c r="RHC98" s="78"/>
      <c r="RHD98" s="78"/>
      <c r="RHE98" s="78"/>
      <c r="RHF98" s="78"/>
      <c r="RHG98" s="78"/>
      <c r="RHH98" s="78"/>
      <c r="RHI98" s="78"/>
      <c r="RHJ98" s="78"/>
      <c r="RHK98" s="78"/>
      <c r="RHL98" s="78"/>
      <c r="RHM98" s="78"/>
      <c r="RHN98" s="78"/>
      <c r="RHO98" s="78"/>
      <c r="RHP98" s="78"/>
      <c r="RHQ98" s="78"/>
      <c r="RHR98" s="78"/>
      <c r="RHS98" s="78"/>
      <c r="RHT98" s="78"/>
      <c r="RHU98" s="78"/>
      <c r="RHV98" s="78"/>
      <c r="RHW98" s="78"/>
      <c r="RHX98" s="78"/>
      <c r="RHY98" s="78"/>
      <c r="RHZ98" s="78"/>
      <c r="RIA98" s="78"/>
      <c r="RIB98" s="78"/>
      <c r="RIC98" s="78"/>
      <c r="RID98" s="78"/>
      <c r="RIE98" s="78"/>
      <c r="RIF98" s="78"/>
      <c r="RIG98" s="78"/>
      <c r="RIH98" s="78"/>
      <c r="RII98" s="78"/>
      <c r="RIJ98" s="78"/>
      <c r="RIK98" s="78"/>
      <c r="RIL98" s="78"/>
      <c r="RIM98" s="78"/>
      <c r="RIN98" s="78"/>
      <c r="RIO98" s="78"/>
      <c r="RIP98" s="78"/>
      <c r="RIQ98" s="78"/>
      <c r="RIR98" s="78"/>
      <c r="RIS98" s="78"/>
      <c r="RIT98" s="78"/>
      <c r="RIU98" s="78"/>
      <c r="RIV98" s="78"/>
      <c r="RIW98" s="78"/>
      <c r="RIX98" s="78"/>
      <c r="RIY98" s="78"/>
      <c r="RIZ98" s="78"/>
      <c r="RJA98" s="78"/>
      <c r="RJB98" s="78"/>
      <c r="RJC98" s="78"/>
      <c r="RJD98" s="78"/>
      <c r="RJE98" s="78"/>
      <c r="RJF98" s="78"/>
      <c r="RJG98" s="78"/>
      <c r="RJH98" s="78"/>
      <c r="RJI98" s="78"/>
      <c r="RJJ98" s="78"/>
      <c r="RJK98" s="78"/>
      <c r="RJL98" s="78"/>
      <c r="RJM98" s="78"/>
      <c r="RJN98" s="78"/>
      <c r="RJO98" s="78"/>
      <c r="RJP98" s="78"/>
      <c r="RJQ98" s="78"/>
      <c r="RJR98" s="78"/>
      <c r="RJS98" s="78"/>
      <c r="RJT98" s="78"/>
      <c r="RJU98" s="78"/>
      <c r="RJV98" s="78"/>
      <c r="RJW98" s="78"/>
      <c r="RJX98" s="78"/>
      <c r="RJY98" s="78"/>
      <c r="RJZ98" s="78"/>
      <c r="RKA98" s="78"/>
      <c r="RKB98" s="78"/>
      <c r="RKC98" s="78"/>
      <c r="RKD98" s="78"/>
      <c r="RKE98" s="78"/>
      <c r="RKF98" s="78"/>
      <c r="RKG98" s="78"/>
      <c r="RKH98" s="78"/>
      <c r="RKI98" s="78"/>
      <c r="RKJ98" s="78"/>
      <c r="RKK98" s="78"/>
      <c r="RKL98" s="78"/>
      <c r="RKM98" s="78"/>
      <c r="RKN98" s="78"/>
      <c r="RKO98" s="78"/>
      <c r="RKP98" s="78"/>
      <c r="RKQ98" s="78"/>
      <c r="RKR98" s="78"/>
      <c r="RKS98" s="78"/>
      <c r="RKT98" s="78"/>
      <c r="RKU98" s="78"/>
      <c r="RKV98" s="78"/>
      <c r="RKW98" s="78"/>
      <c r="RKX98" s="78"/>
      <c r="RKY98" s="78"/>
      <c r="RKZ98" s="78"/>
      <c r="RLA98" s="78"/>
      <c r="RLB98" s="78"/>
      <c r="RLC98" s="78"/>
      <c r="RLD98" s="78"/>
      <c r="RLE98" s="78"/>
      <c r="RLF98" s="78"/>
      <c r="RLG98" s="78"/>
      <c r="RLH98" s="78"/>
      <c r="RLI98" s="78"/>
      <c r="RLJ98" s="78"/>
      <c r="RLK98" s="78"/>
      <c r="RLL98" s="78"/>
      <c r="RLM98" s="78"/>
      <c r="RLN98" s="78"/>
      <c r="RLO98" s="78"/>
      <c r="RLP98" s="78"/>
      <c r="RLQ98" s="78"/>
      <c r="RLR98" s="78"/>
      <c r="RLS98" s="78"/>
      <c r="RLT98" s="78"/>
      <c r="RLU98" s="78"/>
      <c r="RLV98" s="78"/>
      <c r="RLW98" s="78"/>
      <c r="RLX98" s="78"/>
      <c r="RLY98" s="78"/>
      <c r="RLZ98" s="78"/>
      <c r="RMA98" s="78"/>
      <c r="RMB98" s="78"/>
      <c r="RMC98" s="78"/>
      <c r="RMD98" s="78"/>
      <c r="RME98" s="78"/>
      <c r="RMF98" s="78"/>
      <c r="RMG98" s="78"/>
      <c r="RMH98" s="78"/>
      <c r="RMI98" s="78"/>
      <c r="RMJ98" s="78"/>
      <c r="RMK98" s="78"/>
      <c r="RML98" s="78"/>
      <c r="RMM98" s="78"/>
      <c r="RMN98" s="78"/>
      <c r="RMO98" s="78"/>
      <c r="RMP98" s="78"/>
      <c r="RMQ98" s="78"/>
      <c r="RMR98" s="78"/>
      <c r="RMS98" s="78"/>
      <c r="RMT98" s="78"/>
      <c r="RMU98" s="78"/>
      <c r="RMV98" s="78"/>
      <c r="RMW98" s="78"/>
      <c r="RMX98" s="78"/>
      <c r="RMY98" s="78"/>
      <c r="RMZ98" s="78"/>
      <c r="RNA98" s="78"/>
      <c r="RNB98" s="78"/>
      <c r="RNC98" s="78"/>
      <c r="RND98" s="78"/>
      <c r="RNE98" s="78"/>
      <c r="RNF98" s="78"/>
      <c r="RNG98" s="78"/>
      <c r="RNH98" s="78"/>
      <c r="RNI98" s="78"/>
      <c r="RNJ98" s="78"/>
      <c r="RNK98" s="78"/>
      <c r="RNL98" s="78"/>
      <c r="RNM98" s="78"/>
      <c r="RNN98" s="78"/>
      <c r="RNO98" s="78"/>
      <c r="RNP98" s="78"/>
      <c r="RNQ98" s="78"/>
      <c r="RNR98" s="78"/>
      <c r="RNS98" s="78"/>
      <c r="RNT98" s="78"/>
      <c r="RNU98" s="78"/>
      <c r="RNV98" s="78"/>
      <c r="RNW98" s="78"/>
      <c r="RNX98" s="78"/>
      <c r="RNY98" s="78"/>
      <c r="RNZ98" s="78"/>
      <c r="ROA98" s="78"/>
      <c r="ROB98" s="78"/>
      <c r="ROC98" s="78"/>
      <c r="ROD98" s="78"/>
      <c r="ROE98" s="78"/>
      <c r="ROF98" s="78"/>
      <c r="ROG98" s="78"/>
      <c r="ROH98" s="78"/>
      <c r="ROI98" s="78"/>
      <c r="ROJ98" s="78"/>
      <c r="ROK98" s="78"/>
      <c r="ROL98" s="78"/>
      <c r="ROM98" s="78"/>
      <c r="RON98" s="78"/>
      <c r="ROO98" s="78"/>
      <c r="ROP98" s="78"/>
      <c r="ROQ98" s="78"/>
      <c r="ROR98" s="78"/>
      <c r="ROS98" s="78"/>
      <c r="ROT98" s="78"/>
      <c r="ROU98" s="78"/>
      <c r="ROV98" s="78"/>
      <c r="ROW98" s="78"/>
      <c r="ROX98" s="78"/>
      <c r="ROY98" s="78"/>
      <c r="ROZ98" s="78"/>
      <c r="RPA98" s="78"/>
      <c r="RPB98" s="78"/>
      <c r="RPC98" s="78"/>
      <c r="RPD98" s="78"/>
      <c r="RPE98" s="78"/>
      <c r="RPF98" s="78"/>
      <c r="RPG98" s="78"/>
      <c r="RPH98" s="78"/>
      <c r="RPI98" s="78"/>
      <c r="RPJ98" s="78"/>
      <c r="RPK98" s="78"/>
      <c r="RPL98" s="78"/>
      <c r="RPM98" s="78"/>
      <c r="RPN98" s="78"/>
      <c r="RPO98" s="78"/>
      <c r="RPP98" s="78"/>
      <c r="RPQ98" s="78"/>
      <c r="RPR98" s="78"/>
      <c r="RPS98" s="78"/>
      <c r="RPT98" s="78"/>
      <c r="RPU98" s="78"/>
      <c r="RPV98" s="78"/>
      <c r="RPW98" s="78"/>
      <c r="RPX98" s="78"/>
      <c r="RPY98" s="78"/>
      <c r="RPZ98" s="78"/>
      <c r="RQA98" s="78"/>
      <c r="RQB98" s="78"/>
      <c r="RQC98" s="78"/>
      <c r="RQD98" s="78"/>
      <c r="RQE98" s="78"/>
      <c r="RQF98" s="78"/>
      <c r="RQG98" s="78"/>
      <c r="RQH98" s="78"/>
      <c r="RQI98" s="78"/>
      <c r="RQJ98" s="78"/>
      <c r="RQK98" s="78"/>
      <c r="RQL98" s="78"/>
      <c r="RQM98" s="78"/>
      <c r="RQN98" s="78"/>
      <c r="RQO98" s="78"/>
      <c r="RQP98" s="78"/>
      <c r="RQQ98" s="78"/>
      <c r="RQR98" s="78"/>
      <c r="RQS98" s="78"/>
      <c r="RQT98" s="78"/>
      <c r="RQU98" s="78"/>
      <c r="RQV98" s="78"/>
      <c r="RQW98" s="78"/>
      <c r="RQX98" s="78"/>
      <c r="RQY98" s="78"/>
      <c r="RQZ98" s="78"/>
      <c r="RRA98" s="78"/>
      <c r="RRB98" s="78"/>
      <c r="RRC98" s="78"/>
      <c r="RRD98" s="78"/>
      <c r="RRE98" s="78"/>
      <c r="RRF98" s="78"/>
      <c r="RRG98" s="78"/>
      <c r="RRH98" s="78"/>
      <c r="RRI98" s="78"/>
      <c r="RRJ98" s="78"/>
      <c r="RRK98" s="78"/>
      <c r="RRL98" s="78"/>
      <c r="RRM98" s="78"/>
      <c r="RRN98" s="78"/>
      <c r="RRO98" s="78"/>
      <c r="RRP98" s="78"/>
      <c r="RRQ98" s="78"/>
      <c r="RRR98" s="78"/>
      <c r="RRS98" s="78"/>
      <c r="RRT98" s="78"/>
      <c r="RRU98" s="78"/>
      <c r="RRV98" s="78"/>
      <c r="RRW98" s="78"/>
      <c r="RRX98" s="78"/>
      <c r="RRY98" s="78"/>
      <c r="RRZ98" s="78"/>
      <c r="RSA98" s="78"/>
      <c r="RSB98" s="78"/>
      <c r="RSC98" s="78"/>
      <c r="RSD98" s="78"/>
      <c r="RSE98" s="78"/>
      <c r="RSF98" s="78"/>
      <c r="RSG98" s="78"/>
      <c r="RSH98" s="78"/>
      <c r="RSI98" s="78"/>
      <c r="RSJ98" s="78"/>
      <c r="RSK98" s="78"/>
      <c r="RSL98" s="78"/>
      <c r="RSM98" s="78"/>
      <c r="RSN98" s="78"/>
      <c r="RSO98" s="78"/>
      <c r="RSP98" s="78"/>
      <c r="RSQ98" s="78"/>
      <c r="RSR98" s="78"/>
      <c r="RSS98" s="78"/>
      <c r="RST98" s="78"/>
      <c r="RSU98" s="78"/>
      <c r="RSV98" s="78"/>
      <c r="RSW98" s="78"/>
      <c r="RSX98" s="78"/>
      <c r="RSY98" s="78"/>
      <c r="RSZ98" s="78"/>
      <c r="RTA98" s="78"/>
      <c r="RTB98" s="78"/>
      <c r="RTC98" s="78"/>
      <c r="RTD98" s="78"/>
      <c r="RTE98" s="78"/>
      <c r="RTF98" s="78"/>
      <c r="RTG98" s="78"/>
      <c r="RTH98" s="78"/>
      <c r="RTI98" s="78"/>
      <c r="RTJ98" s="78"/>
      <c r="RTK98" s="78"/>
      <c r="RTL98" s="78"/>
      <c r="RTM98" s="78"/>
      <c r="RTN98" s="78"/>
      <c r="RTO98" s="78"/>
      <c r="RTP98" s="78"/>
      <c r="RTQ98" s="78"/>
      <c r="RTR98" s="78"/>
      <c r="RTS98" s="78"/>
      <c r="RTT98" s="78"/>
      <c r="RTU98" s="78"/>
      <c r="RTV98" s="78"/>
      <c r="RTW98" s="78"/>
      <c r="RTX98" s="78"/>
      <c r="RTY98" s="78"/>
      <c r="RTZ98" s="78"/>
      <c r="RUA98" s="78"/>
      <c r="RUB98" s="78"/>
      <c r="RUC98" s="78"/>
      <c r="RUD98" s="78"/>
      <c r="RUE98" s="78"/>
      <c r="RUF98" s="78"/>
      <c r="RUG98" s="78"/>
      <c r="RUH98" s="78"/>
      <c r="RUI98" s="78"/>
      <c r="RUJ98" s="78"/>
      <c r="RUK98" s="78"/>
      <c r="RUL98" s="78"/>
      <c r="RUM98" s="78"/>
      <c r="RUN98" s="78"/>
      <c r="RUO98" s="78"/>
      <c r="RUP98" s="78"/>
      <c r="RUQ98" s="78"/>
      <c r="RUR98" s="78"/>
      <c r="RUS98" s="78"/>
      <c r="RUT98" s="78"/>
      <c r="RUU98" s="78"/>
      <c r="RUV98" s="78"/>
      <c r="RUW98" s="78"/>
      <c r="RUX98" s="78"/>
      <c r="RUY98" s="78"/>
      <c r="RUZ98" s="78"/>
      <c r="RVA98" s="78"/>
      <c r="RVB98" s="78"/>
      <c r="RVC98" s="78"/>
      <c r="RVD98" s="78"/>
      <c r="RVE98" s="78"/>
      <c r="RVF98" s="78"/>
      <c r="RVG98" s="78"/>
      <c r="RVH98" s="78"/>
      <c r="RVI98" s="78"/>
      <c r="RVJ98" s="78"/>
      <c r="RVK98" s="78"/>
      <c r="RVL98" s="78"/>
      <c r="RVM98" s="78"/>
      <c r="RVN98" s="78"/>
      <c r="RVO98" s="78"/>
      <c r="RVP98" s="78"/>
      <c r="RVQ98" s="78"/>
      <c r="RVR98" s="78"/>
      <c r="RVS98" s="78"/>
      <c r="RVT98" s="78"/>
      <c r="RVU98" s="78"/>
      <c r="RVV98" s="78"/>
      <c r="RVW98" s="78"/>
      <c r="RVX98" s="78"/>
      <c r="RVY98" s="78"/>
      <c r="RVZ98" s="78"/>
      <c r="RWA98" s="78"/>
      <c r="RWB98" s="78"/>
      <c r="RWC98" s="78"/>
      <c r="RWD98" s="78"/>
      <c r="RWE98" s="78"/>
      <c r="RWF98" s="78"/>
      <c r="RWG98" s="78"/>
      <c r="RWH98" s="78"/>
      <c r="RWI98" s="78"/>
      <c r="RWJ98" s="78"/>
      <c r="RWK98" s="78"/>
      <c r="RWL98" s="78"/>
      <c r="RWM98" s="78"/>
      <c r="RWN98" s="78"/>
      <c r="RWO98" s="78"/>
      <c r="RWP98" s="78"/>
      <c r="RWQ98" s="78"/>
      <c r="RWR98" s="78"/>
      <c r="RWS98" s="78"/>
      <c r="RWT98" s="78"/>
      <c r="RWU98" s="78"/>
      <c r="RWV98" s="78"/>
      <c r="RWW98" s="78"/>
      <c r="RWX98" s="78"/>
      <c r="RWY98" s="78"/>
      <c r="RWZ98" s="78"/>
      <c r="RXA98" s="78"/>
      <c r="RXB98" s="78"/>
      <c r="RXC98" s="78"/>
      <c r="RXD98" s="78"/>
      <c r="RXE98" s="78"/>
      <c r="RXF98" s="78"/>
      <c r="RXG98" s="78"/>
      <c r="RXH98" s="78"/>
      <c r="RXI98" s="78"/>
      <c r="RXJ98" s="78"/>
      <c r="RXK98" s="78"/>
      <c r="RXL98" s="78"/>
      <c r="RXM98" s="78"/>
      <c r="RXN98" s="78"/>
      <c r="RXO98" s="78"/>
      <c r="RXP98" s="78"/>
      <c r="RXQ98" s="78"/>
      <c r="RXR98" s="78"/>
      <c r="RXS98" s="78"/>
      <c r="RXT98" s="78"/>
      <c r="RXU98" s="78"/>
      <c r="RXV98" s="78"/>
      <c r="RXW98" s="78"/>
      <c r="RXX98" s="78"/>
      <c r="RXY98" s="78"/>
      <c r="RXZ98" s="78"/>
      <c r="RYA98" s="78"/>
      <c r="RYB98" s="78"/>
      <c r="RYC98" s="78"/>
      <c r="RYD98" s="78"/>
      <c r="RYE98" s="78"/>
      <c r="RYF98" s="78"/>
      <c r="RYG98" s="78"/>
      <c r="RYH98" s="78"/>
      <c r="RYI98" s="78"/>
      <c r="RYJ98" s="78"/>
      <c r="RYK98" s="78"/>
      <c r="RYL98" s="78"/>
      <c r="RYM98" s="78"/>
      <c r="RYN98" s="78"/>
      <c r="RYO98" s="78"/>
      <c r="RYP98" s="78"/>
      <c r="RYQ98" s="78"/>
      <c r="RYR98" s="78"/>
      <c r="RYS98" s="78"/>
      <c r="RYT98" s="78"/>
      <c r="RYU98" s="78"/>
      <c r="RYV98" s="78"/>
      <c r="RYW98" s="78"/>
      <c r="RYX98" s="78"/>
      <c r="RYY98" s="78"/>
      <c r="RYZ98" s="78"/>
      <c r="RZA98" s="78"/>
      <c r="RZB98" s="78"/>
      <c r="RZC98" s="78"/>
      <c r="RZD98" s="78"/>
      <c r="RZE98" s="78"/>
      <c r="RZF98" s="78"/>
      <c r="RZG98" s="78"/>
      <c r="RZH98" s="78"/>
      <c r="RZI98" s="78"/>
      <c r="RZJ98" s="78"/>
      <c r="RZK98" s="78"/>
      <c r="RZL98" s="78"/>
      <c r="RZM98" s="78"/>
      <c r="RZN98" s="78"/>
      <c r="RZO98" s="78"/>
      <c r="RZP98" s="78"/>
      <c r="RZQ98" s="78"/>
      <c r="RZR98" s="78"/>
      <c r="RZS98" s="78"/>
      <c r="RZT98" s="78"/>
      <c r="RZU98" s="78"/>
      <c r="RZV98" s="78"/>
      <c r="RZW98" s="78"/>
      <c r="RZX98" s="78"/>
      <c r="RZY98" s="78"/>
      <c r="RZZ98" s="78"/>
      <c r="SAA98" s="78"/>
      <c r="SAB98" s="78"/>
      <c r="SAC98" s="78"/>
      <c r="SAD98" s="78"/>
      <c r="SAE98" s="78"/>
      <c r="SAF98" s="78"/>
      <c r="SAG98" s="78"/>
      <c r="SAH98" s="78"/>
      <c r="SAI98" s="78"/>
      <c r="SAJ98" s="78"/>
      <c r="SAK98" s="78"/>
      <c r="SAL98" s="78"/>
      <c r="SAM98" s="78"/>
      <c r="SAN98" s="78"/>
      <c r="SAO98" s="78"/>
      <c r="SAP98" s="78"/>
      <c r="SAQ98" s="78"/>
      <c r="SAR98" s="78"/>
      <c r="SAS98" s="78"/>
      <c r="SAT98" s="78"/>
      <c r="SAU98" s="78"/>
      <c r="SAV98" s="78"/>
      <c r="SAW98" s="78"/>
      <c r="SAX98" s="78"/>
      <c r="SAY98" s="78"/>
      <c r="SAZ98" s="78"/>
      <c r="SBA98" s="78"/>
      <c r="SBB98" s="78"/>
      <c r="SBC98" s="78"/>
      <c r="SBD98" s="78"/>
      <c r="SBE98" s="78"/>
      <c r="SBF98" s="78"/>
      <c r="SBG98" s="78"/>
      <c r="SBH98" s="78"/>
      <c r="SBI98" s="78"/>
      <c r="SBJ98" s="78"/>
      <c r="SBK98" s="78"/>
      <c r="SBL98" s="78"/>
      <c r="SBM98" s="78"/>
      <c r="SBN98" s="78"/>
      <c r="SBO98" s="78"/>
      <c r="SBP98" s="78"/>
      <c r="SBQ98" s="78"/>
      <c r="SBR98" s="78"/>
      <c r="SBS98" s="78"/>
      <c r="SBT98" s="78"/>
      <c r="SBU98" s="78"/>
      <c r="SBV98" s="78"/>
      <c r="SBW98" s="78"/>
      <c r="SBX98" s="78"/>
      <c r="SBY98" s="78"/>
      <c r="SBZ98" s="78"/>
      <c r="SCA98" s="78"/>
      <c r="SCB98" s="78"/>
      <c r="SCC98" s="78"/>
      <c r="SCD98" s="78"/>
      <c r="SCE98" s="78"/>
      <c r="SCF98" s="78"/>
      <c r="SCG98" s="78"/>
      <c r="SCH98" s="78"/>
      <c r="SCI98" s="78"/>
      <c r="SCJ98" s="78"/>
      <c r="SCK98" s="78"/>
      <c r="SCL98" s="78"/>
      <c r="SCM98" s="78"/>
      <c r="SCN98" s="78"/>
      <c r="SCO98" s="78"/>
      <c r="SCP98" s="78"/>
      <c r="SCQ98" s="78"/>
      <c r="SCR98" s="78"/>
      <c r="SCS98" s="78"/>
      <c r="SCT98" s="78"/>
      <c r="SCU98" s="78"/>
      <c r="SCV98" s="78"/>
      <c r="SCW98" s="78"/>
      <c r="SCX98" s="78"/>
      <c r="SCY98" s="78"/>
      <c r="SCZ98" s="78"/>
      <c r="SDA98" s="78"/>
      <c r="SDB98" s="78"/>
      <c r="SDC98" s="78"/>
      <c r="SDD98" s="78"/>
      <c r="SDE98" s="78"/>
      <c r="SDF98" s="78"/>
      <c r="SDG98" s="78"/>
      <c r="SDH98" s="78"/>
      <c r="SDI98" s="78"/>
      <c r="SDJ98" s="78"/>
      <c r="SDK98" s="78"/>
      <c r="SDL98" s="78"/>
      <c r="SDM98" s="78"/>
      <c r="SDN98" s="78"/>
      <c r="SDO98" s="78"/>
      <c r="SDP98" s="78"/>
      <c r="SDQ98" s="78"/>
      <c r="SDR98" s="78"/>
      <c r="SDS98" s="78"/>
      <c r="SDT98" s="78"/>
      <c r="SDU98" s="78"/>
      <c r="SDV98" s="78"/>
      <c r="SDW98" s="78"/>
      <c r="SDX98" s="78"/>
      <c r="SDY98" s="78"/>
      <c r="SDZ98" s="78"/>
      <c r="SEA98" s="78"/>
      <c r="SEB98" s="78"/>
      <c r="SEC98" s="78"/>
      <c r="SED98" s="78"/>
      <c r="SEE98" s="78"/>
      <c r="SEF98" s="78"/>
      <c r="SEG98" s="78"/>
      <c r="SEH98" s="78"/>
      <c r="SEI98" s="78"/>
      <c r="SEJ98" s="78"/>
      <c r="SEK98" s="78"/>
      <c r="SEL98" s="78"/>
      <c r="SEM98" s="78"/>
      <c r="SEN98" s="78"/>
      <c r="SEO98" s="78"/>
      <c r="SEP98" s="78"/>
      <c r="SEQ98" s="78"/>
      <c r="SER98" s="78"/>
      <c r="SES98" s="78"/>
      <c r="SET98" s="78"/>
      <c r="SEU98" s="78"/>
      <c r="SEV98" s="78"/>
      <c r="SEW98" s="78"/>
      <c r="SEX98" s="78"/>
      <c r="SEY98" s="78"/>
      <c r="SEZ98" s="78"/>
      <c r="SFA98" s="78"/>
      <c r="SFB98" s="78"/>
      <c r="SFC98" s="78"/>
      <c r="SFD98" s="78"/>
      <c r="SFE98" s="78"/>
      <c r="SFF98" s="78"/>
      <c r="SFG98" s="78"/>
      <c r="SFH98" s="78"/>
      <c r="SFI98" s="78"/>
      <c r="SFJ98" s="78"/>
      <c r="SFK98" s="78"/>
      <c r="SFL98" s="78"/>
      <c r="SFM98" s="78"/>
      <c r="SFN98" s="78"/>
      <c r="SFO98" s="78"/>
      <c r="SFP98" s="78"/>
      <c r="SFQ98" s="78"/>
      <c r="SFR98" s="78"/>
      <c r="SFS98" s="78"/>
      <c r="SFT98" s="78"/>
      <c r="SFU98" s="78"/>
      <c r="SFV98" s="78"/>
      <c r="SFW98" s="78"/>
      <c r="SFX98" s="78"/>
      <c r="SFY98" s="78"/>
      <c r="SFZ98" s="78"/>
      <c r="SGA98" s="78"/>
      <c r="SGB98" s="78"/>
      <c r="SGC98" s="78"/>
      <c r="SGD98" s="78"/>
      <c r="SGE98" s="78"/>
      <c r="SGF98" s="78"/>
      <c r="SGG98" s="78"/>
      <c r="SGH98" s="78"/>
      <c r="SGI98" s="78"/>
      <c r="SGJ98" s="78"/>
      <c r="SGK98" s="78"/>
      <c r="SGL98" s="78"/>
      <c r="SGM98" s="78"/>
      <c r="SGN98" s="78"/>
      <c r="SGO98" s="78"/>
      <c r="SGP98" s="78"/>
      <c r="SGQ98" s="78"/>
      <c r="SGR98" s="78"/>
      <c r="SGS98" s="78"/>
      <c r="SGT98" s="78"/>
      <c r="SGU98" s="78"/>
      <c r="SGV98" s="78"/>
      <c r="SGW98" s="78"/>
      <c r="SGX98" s="78"/>
      <c r="SGY98" s="78"/>
      <c r="SGZ98" s="78"/>
      <c r="SHA98" s="78"/>
      <c r="SHB98" s="78"/>
      <c r="SHC98" s="78"/>
      <c r="SHD98" s="78"/>
      <c r="SHE98" s="78"/>
      <c r="SHF98" s="78"/>
      <c r="SHG98" s="78"/>
      <c r="SHH98" s="78"/>
      <c r="SHI98" s="78"/>
      <c r="SHJ98" s="78"/>
      <c r="SHK98" s="78"/>
      <c r="SHL98" s="78"/>
      <c r="SHM98" s="78"/>
      <c r="SHN98" s="78"/>
      <c r="SHO98" s="78"/>
      <c r="SHP98" s="78"/>
      <c r="SHQ98" s="78"/>
      <c r="SHR98" s="78"/>
      <c r="SHS98" s="78"/>
      <c r="SHT98" s="78"/>
      <c r="SHU98" s="78"/>
      <c r="SHV98" s="78"/>
      <c r="SHW98" s="78"/>
      <c r="SHX98" s="78"/>
      <c r="SHY98" s="78"/>
      <c r="SHZ98" s="78"/>
      <c r="SIA98" s="78"/>
      <c r="SIB98" s="78"/>
      <c r="SIC98" s="78"/>
      <c r="SID98" s="78"/>
      <c r="SIE98" s="78"/>
      <c r="SIF98" s="78"/>
      <c r="SIG98" s="78"/>
      <c r="SIH98" s="78"/>
      <c r="SII98" s="78"/>
      <c r="SIJ98" s="78"/>
      <c r="SIK98" s="78"/>
      <c r="SIL98" s="78"/>
      <c r="SIM98" s="78"/>
      <c r="SIN98" s="78"/>
      <c r="SIO98" s="78"/>
      <c r="SIP98" s="78"/>
      <c r="SIQ98" s="78"/>
      <c r="SIR98" s="78"/>
      <c r="SIS98" s="78"/>
      <c r="SIT98" s="78"/>
      <c r="SIU98" s="78"/>
      <c r="SIV98" s="78"/>
      <c r="SIW98" s="78"/>
      <c r="SIX98" s="78"/>
      <c r="SIY98" s="78"/>
      <c r="SIZ98" s="78"/>
      <c r="SJA98" s="78"/>
      <c r="SJB98" s="78"/>
      <c r="SJC98" s="78"/>
      <c r="SJD98" s="78"/>
      <c r="SJE98" s="78"/>
      <c r="SJF98" s="78"/>
      <c r="SJG98" s="78"/>
      <c r="SJH98" s="78"/>
      <c r="SJI98" s="78"/>
      <c r="SJJ98" s="78"/>
      <c r="SJK98" s="78"/>
      <c r="SJL98" s="78"/>
      <c r="SJM98" s="78"/>
      <c r="SJN98" s="78"/>
      <c r="SJO98" s="78"/>
      <c r="SJP98" s="78"/>
      <c r="SJQ98" s="78"/>
      <c r="SJR98" s="78"/>
      <c r="SJS98" s="78"/>
      <c r="SJT98" s="78"/>
      <c r="SJU98" s="78"/>
      <c r="SJV98" s="78"/>
      <c r="SJW98" s="78"/>
      <c r="SJX98" s="78"/>
      <c r="SJY98" s="78"/>
      <c r="SJZ98" s="78"/>
      <c r="SKA98" s="78"/>
      <c r="SKB98" s="78"/>
      <c r="SKC98" s="78"/>
      <c r="SKD98" s="78"/>
      <c r="SKE98" s="78"/>
      <c r="SKF98" s="78"/>
      <c r="SKG98" s="78"/>
      <c r="SKH98" s="78"/>
      <c r="SKI98" s="78"/>
      <c r="SKJ98" s="78"/>
      <c r="SKK98" s="78"/>
      <c r="SKL98" s="78"/>
      <c r="SKM98" s="78"/>
      <c r="SKN98" s="78"/>
      <c r="SKO98" s="78"/>
      <c r="SKP98" s="78"/>
      <c r="SKQ98" s="78"/>
      <c r="SKR98" s="78"/>
      <c r="SKS98" s="78"/>
      <c r="SKT98" s="78"/>
      <c r="SKU98" s="78"/>
      <c r="SKV98" s="78"/>
      <c r="SKW98" s="78"/>
      <c r="SKX98" s="78"/>
      <c r="SKY98" s="78"/>
      <c r="SKZ98" s="78"/>
      <c r="SLA98" s="78"/>
      <c r="SLB98" s="78"/>
      <c r="SLC98" s="78"/>
      <c r="SLD98" s="78"/>
      <c r="SLE98" s="78"/>
      <c r="SLF98" s="78"/>
      <c r="SLG98" s="78"/>
      <c r="SLH98" s="78"/>
      <c r="SLI98" s="78"/>
      <c r="SLJ98" s="78"/>
      <c r="SLK98" s="78"/>
      <c r="SLL98" s="78"/>
      <c r="SLM98" s="78"/>
      <c r="SLN98" s="78"/>
      <c r="SLO98" s="78"/>
      <c r="SLP98" s="78"/>
      <c r="SLQ98" s="78"/>
      <c r="SLR98" s="78"/>
      <c r="SLS98" s="78"/>
      <c r="SLT98" s="78"/>
      <c r="SLU98" s="78"/>
      <c r="SLV98" s="78"/>
      <c r="SLW98" s="78"/>
      <c r="SLX98" s="78"/>
      <c r="SLY98" s="78"/>
      <c r="SLZ98" s="78"/>
      <c r="SMA98" s="78"/>
      <c r="SMB98" s="78"/>
      <c r="SMC98" s="78"/>
      <c r="SMD98" s="78"/>
      <c r="SME98" s="78"/>
      <c r="SMF98" s="78"/>
      <c r="SMG98" s="78"/>
      <c r="SMH98" s="78"/>
      <c r="SMI98" s="78"/>
      <c r="SMJ98" s="78"/>
      <c r="SMK98" s="78"/>
      <c r="SML98" s="78"/>
      <c r="SMM98" s="78"/>
      <c r="SMN98" s="78"/>
      <c r="SMO98" s="78"/>
      <c r="SMP98" s="78"/>
      <c r="SMQ98" s="78"/>
      <c r="SMR98" s="78"/>
      <c r="SMS98" s="78"/>
      <c r="SMT98" s="78"/>
      <c r="SMU98" s="78"/>
      <c r="SMV98" s="78"/>
      <c r="SMW98" s="78"/>
      <c r="SMX98" s="78"/>
      <c r="SMY98" s="78"/>
      <c r="SMZ98" s="78"/>
      <c r="SNA98" s="78"/>
      <c r="SNB98" s="78"/>
      <c r="SNC98" s="78"/>
      <c r="SND98" s="78"/>
      <c r="SNE98" s="78"/>
      <c r="SNF98" s="78"/>
      <c r="SNG98" s="78"/>
      <c r="SNH98" s="78"/>
      <c r="SNI98" s="78"/>
      <c r="SNJ98" s="78"/>
      <c r="SNK98" s="78"/>
      <c r="SNL98" s="78"/>
      <c r="SNM98" s="78"/>
      <c r="SNN98" s="78"/>
      <c r="SNO98" s="78"/>
      <c r="SNP98" s="78"/>
      <c r="SNQ98" s="78"/>
      <c r="SNR98" s="78"/>
      <c r="SNS98" s="78"/>
      <c r="SNT98" s="78"/>
      <c r="SNU98" s="78"/>
      <c r="SNV98" s="78"/>
      <c r="SNW98" s="78"/>
      <c r="SNX98" s="78"/>
      <c r="SNY98" s="78"/>
      <c r="SNZ98" s="78"/>
      <c r="SOA98" s="78"/>
      <c r="SOB98" s="78"/>
      <c r="SOC98" s="78"/>
      <c r="SOD98" s="78"/>
      <c r="SOE98" s="78"/>
      <c r="SOF98" s="78"/>
      <c r="SOG98" s="78"/>
      <c r="SOH98" s="78"/>
      <c r="SOI98" s="78"/>
      <c r="SOJ98" s="78"/>
      <c r="SOK98" s="78"/>
      <c r="SOL98" s="78"/>
      <c r="SOM98" s="78"/>
      <c r="SON98" s="78"/>
      <c r="SOO98" s="78"/>
      <c r="SOP98" s="78"/>
      <c r="SOQ98" s="78"/>
      <c r="SOR98" s="78"/>
      <c r="SOS98" s="78"/>
      <c r="SOT98" s="78"/>
      <c r="SOU98" s="78"/>
      <c r="SOV98" s="78"/>
      <c r="SOW98" s="78"/>
      <c r="SOX98" s="78"/>
      <c r="SOY98" s="78"/>
      <c r="SOZ98" s="78"/>
      <c r="SPA98" s="78"/>
      <c r="SPB98" s="78"/>
      <c r="SPC98" s="78"/>
      <c r="SPD98" s="78"/>
      <c r="SPE98" s="78"/>
      <c r="SPF98" s="78"/>
      <c r="SPG98" s="78"/>
      <c r="SPH98" s="78"/>
      <c r="SPI98" s="78"/>
      <c r="SPJ98" s="78"/>
      <c r="SPK98" s="78"/>
      <c r="SPL98" s="78"/>
      <c r="SPM98" s="78"/>
      <c r="SPN98" s="78"/>
      <c r="SPO98" s="78"/>
      <c r="SPP98" s="78"/>
      <c r="SPQ98" s="78"/>
      <c r="SPR98" s="78"/>
      <c r="SPS98" s="78"/>
      <c r="SPT98" s="78"/>
      <c r="SPU98" s="78"/>
      <c r="SPV98" s="78"/>
      <c r="SPW98" s="78"/>
      <c r="SPX98" s="78"/>
      <c r="SPY98" s="78"/>
      <c r="SPZ98" s="78"/>
      <c r="SQA98" s="78"/>
      <c r="SQB98" s="78"/>
      <c r="SQC98" s="78"/>
      <c r="SQD98" s="78"/>
      <c r="SQE98" s="78"/>
      <c r="SQF98" s="78"/>
      <c r="SQG98" s="78"/>
      <c r="SQH98" s="78"/>
      <c r="SQI98" s="78"/>
      <c r="SQJ98" s="78"/>
      <c r="SQK98" s="78"/>
      <c r="SQL98" s="78"/>
      <c r="SQM98" s="78"/>
      <c r="SQN98" s="78"/>
      <c r="SQO98" s="78"/>
      <c r="SQP98" s="78"/>
      <c r="SQQ98" s="78"/>
      <c r="SQR98" s="78"/>
      <c r="SQS98" s="78"/>
      <c r="SQT98" s="78"/>
      <c r="SQU98" s="78"/>
      <c r="SQV98" s="78"/>
      <c r="SQW98" s="78"/>
      <c r="SQX98" s="78"/>
      <c r="SQY98" s="78"/>
      <c r="SQZ98" s="78"/>
      <c r="SRA98" s="78"/>
      <c r="SRB98" s="78"/>
      <c r="SRC98" s="78"/>
      <c r="SRD98" s="78"/>
      <c r="SRE98" s="78"/>
      <c r="SRF98" s="78"/>
      <c r="SRG98" s="78"/>
      <c r="SRH98" s="78"/>
      <c r="SRI98" s="78"/>
      <c r="SRJ98" s="78"/>
      <c r="SRK98" s="78"/>
      <c r="SRL98" s="78"/>
      <c r="SRM98" s="78"/>
      <c r="SRN98" s="78"/>
      <c r="SRO98" s="78"/>
      <c r="SRP98" s="78"/>
      <c r="SRQ98" s="78"/>
      <c r="SRR98" s="78"/>
      <c r="SRS98" s="78"/>
      <c r="SRT98" s="78"/>
      <c r="SRU98" s="78"/>
      <c r="SRV98" s="78"/>
      <c r="SRW98" s="78"/>
      <c r="SRX98" s="78"/>
      <c r="SRY98" s="78"/>
      <c r="SRZ98" s="78"/>
      <c r="SSA98" s="78"/>
      <c r="SSB98" s="78"/>
      <c r="SSC98" s="78"/>
      <c r="SSD98" s="78"/>
      <c r="SSE98" s="78"/>
      <c r="SSF98" s="78"/>
      <c r="SSG98" s="78"/>
      <c r="SSH98" s="78"/>
      <c r="SSI98" s="78"/>
      <c r="SSJ98" s="78"/>
      <c r="SSK98" s="78"/>
      <c r="SSL98" s="78"/>
      <c r="SSM98" s="78"/>
      <c r="SSN98" s="78"/>
      <c r="SSO98" s="78"/>
      <c r="SSP98" s="78"/>
      <c r="SSQ98" s="78"/>
      <c r="SSR98" s="78"/>
      <c r="SSS98" s="78"/>
      <c r="SST98" s="78"/>
      <c r="SSU98" s="78"/>
      <c r="SSV98" s="78"/>
      <c r="SSW98" s="78"/>
      <c r="SSX98" s="78"/>
      <c r="SSY98" s="78"/>
      <c r="SSZ98" s="78"/>
      <c r="STA98" s="78"/>
      <c r="STB98" s="78"/>
      <c r="STC98" s="78"/>
      <c r="STD98" s="78"/>
      <c r="STE98" s="78"/>
      <c r="STF98" s="78"/>
      <c r="STG98" s="78"/>
      <c r="STH98" s="78"/>
      <c r="STI98" s="78"/>
      <c r="STJ98" s="78"/>
      <c r="STK98" s="78"/>
      <c r="STL98" s="78"/>
      <c r="STM98" s="78"/>
      <c r="STN98" s="78"/>
      <c r="STO98" s="78"/>
      <c r="STP98" s="78"/>
      <c r="STQ98" s="78"/>
      <c r="STR98" s="78"/>
      <c r="STS98" s="78"/>
      <c r="STT98" s="78"/>
      <c r="STU98" s="78"/>
      <c r="STV98" s="78"/>
      <c r="STW98" s="78"/>
      <c r="STX98" s="78"/>
      <c r="STY98" s="78"/>
      <c r="STZ98" s="78"/>
      <c r="SUA98" s="78"/>
      <c r="SUB98" s="78"/>
      <c r="SUC98" s="78"/>
      <c r="SUD98" s="78"/>
      <c r="SUE98" s="78"/>
      <c r="SUF98" s="78"/>
      <c r="SUG98" s="78"/>
      <c r="SUH98" s="78"/>
      <c r="SUI98" s="78"/>
      <c r="SUJ98" s="78"/>
      <c r="SUK98" s="78"/>
      <c r="SUL98" s="78"/>
      <c r="SUM98" s="78"/>
      <c r="SUN98" s="78"/>
      <c r="SUO98" s="78"/>
      <c r="SUP98" s="78"/>
      <c r="SUQ98" s="78"/>
      <c r="SUR98" s="78"/>
      <c r="SUS98" s="78"/>
      <c r="SUT98" s="78"/>
      <c r="SUU98" s="78"/>
      <c r="SUV98" s="78"/>
      <c r="SUW98" s="78"/>
      <c r="SUX98" s="78"/>
      <c r="SUY98" s="78"/>
      <c r="SUZ98" s="78"/>
      <c r="SVA98" s="78"/>
      <c r="SVB98" s="78"/>
      <c r="SVC98" s="78"/>
      <c r="SVD98" s="78"/>
      <c r="SVE98" s="78"/>
      <c r="SVF98" s="78"/>
      <c r="SVG98" s="78"/>
      <c r="SVH98" s="78"/>
      <c r="SVI98" s="78"/>
      <c r="SVJ98" s="78"/>
      <c r="SVK98" s="78"/>
      <c r="SVL98" s="78"/>
      <c r="SVM98" s="78"/>
      <c r="SVN98" s="78"/>
      <c r="SVO98" s="78"/>
      <c r="SVP98" s="78"/>
      <c r="SVQ98" s="78"/>
      <c r="SVR98" s="78"/>
      <c r="SVS98" s="78"/>
      <c r="SVT98" s="78"/>
      <c r="SVU98" s="78"/>
      <c r="SVV98" s="78"/>
      <c r="SVW98" s="78"/>
      <c r="SVX98" s="78"/>
      <c r="SVY98" s="78"/>
      <c r="SVZ98" s="78"/>
      <c r="SWA98" s="78"/>
      <c r="SWB98" s="78"/>
      <c r="SWC98" s="78"/>
      <c r="SWD98" s="78"/>
      <c r="SWE98" s="78"/>
      <c r="SWF98" s="78"/>
      <c r="SWG98" s="78"/>
      <c r="SWH98" s="78"/>
      <c r="SWI98" s="78"/>
      <c r="SWJ98" s="78"/>
      <c r="SWK98" s="78"/>
      <c r="SWL98" s="78"/>
      <c r="SWM98" s="78"/>
      <c r="SWN98" s="78"/>
      <c r="SWO98" s="78"/>
      <c r="SWP98" s="78"/>
      <c r="SWQ98" s="78"/>
      <c r="SWR98" s="78"/>
      <c r="SWS98" s="78"/>
      <c r="SWT98" s="78"/>
      <c r="SWU98" s="78"/>
      <c r="SWV98" s="78"/>
      <c r="SWW98" s="78"/>
      <c r="SWX98" s="78"/>
      <c r="SWY98" s="78"/>
      <c r="SWZ98" s="78"/>
      <c r="SXA98" s="78"/>
      <c r="SXB98" s="78"/>
      <c r="SXC98" s="78"/>
      <c r="SXD98" s="78"/>
      <c r="SXE98" s="78"/>
      <c r="SXF98" s="78"/>
      <c r="SXG98" s="78"/>
      <c r="SXH98" s="78"/>
      <c r="SXI98" s="78"/>
      <c r="SXJ98" s="78"/>
      <c r="SXK98" s="78"/>
      <c r="SXL98" s="78"/>
      <c r="SXM98" s="78"/>
      <c r="SXN98" s="78"/>
      <c r="SXO98" s="78"/>
      <c r="SXP98" s="78"/>
      <c r="SXQ98" s="78"/>
      <c r="SXR98" s="78"/>
      <c r="SXS98" s="78"/>
      <c r="SXT98" s="78"/>
      <c r="SXU98" s="78"/>
      <c r="SXV98" s="78"/>
      <c r="SXW98" s="78"/>
      <c r="SXX98" s="78"/>
      <c r="SXY98" s="78"/>
      <c r="SXZ98" s="78"/>
      <c r="SYA98" s="78"/>
      <c r="SYB98" s="78"/>
      <c r="SYC98" s="78"/>
      <c r="SYD98" s="78"/>
      <c r="SYE98" s="78"/>
      <c r="SYF98" s="78"/>
      <c r="SYG98" s="78"/>
      <c r="SYH98" s="78"/>
      <c r="SYI98" s="78"/>
      <c r="SYJ98" s="78"/>
      <c r="SYK98" s="78"/>
      <c r="SYL98" s="78"/>
      <c r="SYM98" s="78"/>
      <c r="SYN98" s="78"/>
      <c r="SYO98" s="78"/>
      <c r="SYP98" s="78"/>
      <c r="SYQ98" s="78"/>
      <c r="SYR98" s="78"/>
      <c r="SYS98" s="78"/>
      <c r="SYT98" s="78"/>
      <c r="SYU98" s="78"/>
      <c r="SYV98" s="78"/>
      <c r="SYW98" s="78"/>
      <c r="SYX98" s="78"/>
      <c r="SYY98" s="78"/>
      <c r="SYZ98" s="78"/>
      <c r="SZA98" s="78"/>
      <c r="SZB98" s="78"/>
      <c r="SZC98" s="78"/>
      <c r="SZD98" s="78"/>
      <c r="SZE98" s="78"/>
      <c r="SZF98" s="78"/>
      <c r="SZG98" s="78"/>
      <c r="SZH98" s="78"/>
      <c r="SZI98" s="78"/>
      <c r="SZJ98" s="78"/>
      <c r="SZK98" s="78"/>
      <c r="SZL98" s="78"/>
      <c r="SZM98" s="78"/>
      <c r="SZN98" s="78"/>
      <c r="SZO98" s="78"/>
      <c r="SZP98" s="78"/>
      <c r="SZQ98" s="78"/>
      <c r="SZR98" s="78"/>
      <c r="SZS98" s="78"/>
      <c r="SZT98" s="78"/>
      <c r="SZU98" s="78"/>
      <c r="SZV98" s="78"/>
      <c r="SZW98" s="78"/>
      <c r="SZX98" s="78"/>
      <c r="SZY98" s="78"/>
      <c r="SZZ98" s="78"/>
      <c r="TAA98" s="78"/>
      <c r="TAB98" s="78"/>
      <c r="TAC98" s="78"/>
      <c r="TAD98" s="78"/>
      <c r="TAE98" s="78"/>
      <c r="TAF98" s="78"/>
      <c r="TAG98" s="78"/>
      <c r="TAH98" s="78"/>
      <c r="TAI98" s="78"/>
      <c r="TAJ98" s="78"/>
      <c r="TAK98" s="78"/>
      <c r="TAL98" s="78"/>
      <c r="TAM98" s="78"/>
      <c r="TAN98" s="78"/>
      <c r="TAO98" s="78"/>
      <c r="TAP98" s="78"/>
      <c r="TAQ98" s="78"/>
      <c r="TAR98" s="78"/>
      <c r="TAS98" s="78"/>
      <c r="TAT98" s="78"/>
      <c r="TAU98" s="78"/>
      <c r="TAV98" s="78"/>
      <c r="TAW98" s="78"/>
      <c r="TAX98" s="78"/>
      <c r="TAY98" s="78"/>
      <c r="TAZ98" s="78"/>
      <c r="TBA98" s="78"/>
      <c r="TBB98" s="78"/>
      <c r="TBC98" s="78"/>
      <c r="TBD98" s="78"/>
      <c r="TBE98" s="78"/>
      <c r="TBF98" s="78"/>
      <c r="TBG98" s="78"/>
      <c r="TBH98" s="78"/>
      <c r="TBI98" s="78"/>
      <c r="TBJ98" s="78"/>
      <c r="TBK98" s="78"/>
      <c r="TBL98" s="78"/>
      <c r="TBM98" s="78"/>
      <c r="TBN98" s="78"/>
      <c r="TBO98" s="78"/>
      <c r="TBP98" s="78"/>
      <c r="TBQ98" s="78"/>
      <c r="TBR98" s="78"/>
      <c r="TBS98" s="78"/>
      <c r="TBT98" s="78"/>
      <c r="TBU98" s="78"/>
      <c r="TBV98" s="78"/>
      <c r="TBW98" s="78"/>
      <c r="TBX98" s="78"/>
      <c r="TBY98" s="78"/>
      <c r="TBZ98" s="78"/>
      <c r="TCA98" s="78"/>
      <c r="TCB98" s="78"/>
      <c r="TCC98" s="78"/>
      <c r="TCD98" s="78"/>
      <c r="TCE98" s="78"/>
      <c r="TCF98" s="78"/>
      <c r="TCG98" s="78"/>
      <c r="TCH98" s="78"/>
      <c r="TCI98" s="78"/>
      <c r="TCJ98" s="78"/>
      <c r="TCK98" s="78"/>
      <c r="TCL98" s="78"/>
      <c r="TCM98" s="78"/>
      <c r="TCN98" s="78"/>
      <c r="TCO98" s="78"/>
      <c r="TCP98" s="78"/>
      <c r="TCQ98" s="78"/>
      <c r="TCR98" s="78"/>
      <c r="TCS98" s="78"/>
      <c r="TCT98" s="78"/>
      <c r="TCU98" s="78"/>
      <c r="TCV98" s="78"/>
      <c r="TCW98" s="78"/>
      <c r="TCX98" s="78"/>
      <c r="TCY98" s="78"/>
      <c r="TCZ98" s="78"/>
      <c r="TDA98" s="78"/>
      <c r="TDB98" s="78"/>
      <c r="TDC98" s="78"/>
      <c r="TDD98" s="78"/>
      <c r="TDE98" s="78"/>
      <c r="TDF98" s="78"/>
      <c r="TDG98" s="78"/>
      <c r="TDH98" s="78"/>
      <c r="TDI98" s="78"/>
      <c r="TDJ98" s="78"/>
      <c r="TDK98" s="78"/>
      <c r="TDL98" s="78"/>
      <c r="TDM98" s="78"/>
      <c r="TDN98" s="78"/>
      <c r="TDO98" s="78"/>
      <c r="TDP98" s="78"/>
      <c r="TDQ98" s="78"/>
      <c r="TDR98" s="78"/>
      <c r="TDS98" s="78"/>
      <c r="TDT98" s="78"/>
      <c r="TDU98" s="78"/>
      <c r="TDV98" s="78"/>
      <c r="TDW98" s="78"/>
      <c r="TDX98" s="78"/>
      <c r="TDY98" s="78"/>
      <c r="TDZ98" s="78"/>
      <c r="TEA98" s="78"/>
      <c r="TEB98" s="78"/>
      <c r="TEC98" s="78"/>
      <c r="TED98" s="78"/>
      <c r="TEE98" s="78"/>
      <c r="TEF98" s="78"/>
      <c r="TEG98" s="78"/>
      <c r="TEH98" s="78"/>
      <c r="TEI98" s="78"/>
      <c r="TEJ98" s="78"/>
      <c r="TEK98" s="78"/>
      <c r="TEL98" s="78"/>
      <c r="TEM98" s="78"/>
      <c r="TEN98" s="78"/>
      <c r="TEO98" s="78"/>
      <c r="TEP98" s="78"/>
      <c r="TEQ98" s="78"/>
      <c r="TER98" s="78"/>
      <c r="TES98" s="78"/>
      <c r="TET98" s="78"/>
      <c r="TEU98" s="78"/>
      <c r="TEV98" s="78"/>
      <c r="TEW98" s="78"/>
      <c r="TEX98" s="78"/>
      <c r="TEY98" s="78"/>
      <c r="TEZ98" s="78"/>
      <c r="TFA98" s="78"/>
      <c r="TFB98" s="78"/>
      <c r="TFC98" s="78"/>
      <c r="TFD98" s="78"/>
      <c r="TFE98" s="78"/>
      <c r="TFF98" s="78"/>
      <c r="TFG98" s="78"/>
      <c r="TFH98" s="78"/>
      <c r="TFI98" s="78"/>
      <c r="TFJ98" s="78"/>
      <c r="TFK98" s="78"/>
      <c r="TFL98" s="78"/>
      <c r="TFM98" s="78"/>
      <c r="TFN98" s="78"/>
      <c r="TFO98" s="78"/>
      <c r="TFP98" s="78"/>
      <c r="TFQ98" s="78"/>
      <c r="TFR98" s="78"/>
      <c r="TFS98" s="78"/>
      <c r="TFT98" s="78"/>
      <c r="TFU98" s="78"/>
      <c r="TFV98" s="78"/>
      <c r="TFW98" s="78"/>
      <c r="TFX98" s="78"/>
      <c r="TFY98" s="78"/>
      <c r="TFZ98" s="78"/>
      <c r="TGA98" s="78"/>
      <c r="TGB98" s="78"/>
      <c r="TGC98" s="78"/>
      <c r="TGD98" s="78"/>
      <c r="TGE98" s="78"/>
      <c r="TGF98" s="78"/>
      <c r="TGG98" s="78"/>
      <c r="TGH98" s="78"/>
      <c r="TGI98" s="78"/>
      <c r="TGJ98" s="78"/>
      <c r="TGK98" s="78"/>
      <c r="TGL98" s="78"/>
      <c r="TGM98" s="78"/>
      <c r="TGN98" s="78"/>
      <c r="TGO98" s="78"/>
      <c r="TGP98" s="78"/>
      <c r="TGQ98" s="78"/>
      <c r="TGR98" s="78"/>
      <c r="TGS98" s="78"/>
      <c r="TGT98" s="78"/>
      <c r="TGU98" s="78"/>
      <c r="TGV98" s="78"/>
      <c r="TGW98" s="78"/>
      <c r="TGX98" s="78"/>
      <c r="TGY98" s="78"/>
      <c r="TGZ98" s="78"/>
      <c r="THA98" s="78"/>
      <c r="THB98" s="78"/>
      <c r="THC98" s="78"/>
      <c r="THD98" s="78"/>
      <c r="THE98" s="78"/>
      <c r="THF98" s="78"/>
      <c r="THG98" s="78"/>
      <c r="THH98" s="78"/>
      <c r="THI98" s="78"/>
      <c r="THJ98" s="78"/>
      <c r="THK98" s="78"/>
      <c r="THL98" s="78"/>
      <c r="THM98" s="78"/>
      <c r="THN98" s="78"/>
      <c r="THO98" s="78"/>
      <c r="THP98" s="78"/>
      <c r="THQ98" s="78"/>
      <c r="THR98" s="78"/>
      <c r="THS98" s="78"/>
      <c r="THT98" s="78"/>
      <c r="THU98" s="78"/>
      <c r="THV98" s="78"/>
      <c r="THW98" s="78"/>
      <c r="THX98" s="78"/>
      <c r="THY98" s="78"/>
      <c r="THZ98" s="78"/>
      <c r="TIA98" s="78"/>
      <c r="TIB98" s="78"/>
      <c r="TIC98" s="78"/>
      <c r="TID98" s="78"/>
      <c r="TIE98" s="78"/>
      <c r="TIF98" s="78"/>
      <c r="TIG98" s="78"/>
      <c r="TIH98" s="78"/>
      <c r="TII98" s="78"/>
      <c r="TIJ98" s="78"/>
      <c r="TIK98" s="78"/>
      <c r="TIL98" s="78"/>
      <c r="TIM98" s="78"/>
      <c r="TIN98" s="78"/>
      <c r="TIO98" s="78"/>
      <c r="TIP98" s="78"/>
      <c r="TIQ98" s="78"/>
      <c r="TIR98" s="78"/>
      <c r="TIS98" s="78"/>
      <c r="TIT98" s="78"/>
      <c r="TIU98" s="78"/>
      <c r="TIV98" s="78"/>
      <c r="TIW98" s="78"/>
      <c r="TIX98" s="78"/>
      <c r="TIY98" s="78"/>
      <c r="TIZ98" s="78"/>
      <c r="TJA98" s="78"/>
      <c r="TJB98" s="78"/>
      <c r="TJC98" s="78"/>
      <c r="TJD98" s="78"/>
      <c r="TJE98" s="78"/>
      <c r="TJF98" s="78"/>
      <c r="TJG98" s="78"/>
      <c r="TJH98" s="78"/>
      <c r="TJI98" s="78"/>
      <c r="TJJ98" s="78"/>
      <c r="TJK98" s="78"/>
      <c r="TJL98" s="78"/>
      <c r="TJM98" s="78"/>
      <c r="TJN98" s="78"/>
      <c r="TJO98" s="78"/>
      <c r="TJP98" s="78"/>
      <c r="TJQ98" s="78"/>
      <c r="TJR98" s="78"/>
      <c r="TJS98" s="78"/>
      <c r="TJT98" s="78"/>
      <c r="TJU98" s="78"/>
      <c r="TJV98" s="78"/>
      <c r="TJW98" s="78"/>
      <c r="TJX98" s="78"/>
      <c r="TJY98" s="78"/>
      <c r="TJZ98" s="78"/>
      <c r="TKA98" s="78"/>
      <c r="TKB98" s="78"/>
      <c r="TKC98" s="78"/>
      <c r="TKD98" s="78"/>
      <c r="TKE98" s="78"/>
      <c r="TKF98" s="78"/>
      <c r="TKG98" s="78"/>
      <c r="TKH98" s="78"/>
      <c r="TKI98" s="78"/>
      <c r="TKJ98" s="78"/>
      <c r="TKK98" s="78"/>
      <c r="TKL98" s="78"/>
      <c r="TKM98" s="78"/>
      <c r="TKN98" s="78"/>
      <c r="TKO98" s="78"/>
      <c r="TKP98" s="78"/>
      <c r="TKQ98" s="78"/>
      <c r="TKR98" s="78"/>
      <c r="TKS98" s="78"/>
      <c r="TKT98" s="78"/>
      <c r="TKU98" s="78"/>
      <c r="TKV98" s="78"/>
      <c r="TKW98" s="78"/>
      <c r="TKX98" s="78"/>
      <c r="TKY98" s="78"/>
      <c r="TKZ98" s="78"/>
      <c r="TLA98" s="78"/>
      <c r="TLB98" s="78"/>
      <c r="TLC98" s="78"/>
      <c r="TLD98" s="78"/>
      <c r="TLE98" s="78"/>
      <c r="TLF98" s="78"/>
      <c r="TLG98" s="78"/>
      <c r="TLH98" s="78"/>
      <c r="TLI98" s="78"/>
      <c r="TLJ98" s="78"/>
      <c r="TLK98" s="78"/>
      <c r="TLL98" s="78"/>
      <c r="TLM98" s="78"/>
      <c r="TLN98" s="78"/>
      <c r="TLO98" s="78"/>
      <c r="TLP98" s="78"/>
      <c r="TLQ98" s="78"/>
      <c r="TLR98" s="78"/>
      <c r="TLS98" s="78"/>
      <c r="TLT98" s="78"/>
      <c r="TLU98" s="78"/>
      <c r="TLV98" s="78"/>
      <c r="TLW98" s="78"/>
      <c r="TLX98" s="78"/>
      <c r="TLY98" s="78"/>
      <c r="TLZ98" s="78"/>
      <c r="TMA98" s="78"/>
      <c r="TMB98" s="78"/>
      <c r="TMC98" s="78"/>
      <c r="TMD98" s="78"/>
      <c r="TME98" s="78"/>
      <c r="TMF98" s="78"/>
      <c r="TMG98" s="78"/>
      <c r="TMH98" s="78"/>
      <c r="TMI98" s="78"/>
      <c r="TMJ98" s="78"/>
      <c r="TMK98" s="78"/>
      <c r="TML98" s="78"/>
      <c r="TMM98" s="78"/>
      <c r="TMN98" s="78"/>
      <c r="TMO98" s="78"/>
      <c r="TMP98" s="78"/>
      <c r="TMQ98" s="78"/>
      <c r="TMR98" s="78"/>
      <c r="TMS98" s="78"/>
      <c r="TMT98" s="78"/>
      <c r="TMU98" s="78"/>
      <c r="TMV98" s="78"/>
      <c r="TMW98" s="78"/>
      <c r="TMX98" s="78"/>
      <c r="TMY98" s="78"/>
      <c r="TMZ98" s="78"/>
      <c r="TNA98" s="78"/>
      <c r="TNB98" s="78"/>
      <c r="TNC98" s="78"/>
      <c r="TND98" s="78"/>
      <c r="TNE98" s="78"/>
      <c r="TNF98" s="78"/>
      <c r="TNG98" s="78"/>
      <c r="TNH98" s="78"/>
      <c r="TNI98" s="78"/>
      <c r="TNJ98" s="78"/>
      <c r="TNK98" s="78"/>
      <c r="TNL98" s="78"/>
      <c r="TNM98" s="78"/>
      <c r="TNN98" s="78"/>
      <c r="TNO98" s="78"/>
      <c r="TNP98" s="78"/>
      <c r="TNQ98" s="78"/>
      <c r="TNR98" s="78"/>
      <c r="TNS98" s="78"/>
      <c r="TNT98" s="78"/>
      <c r="TNU98" s="78"/>
      <c r="TNV98" s="78"/>
      <c r="TNW98" s="78"/>
      <c r="TNX98" s="78"/>
      <c r="TNY98" s="78"/>
      <c r="TNZ98" s="78"/>
      <c r="TOA98" s="78"/>
      <c r="TOB98" s="78"/>
      <c r="TOC98" s="78"/>
      <c r="TOD98" s="78"/>
      <c r="TOE98" s="78"/>
      <c r="TOF98" s="78"/>
      <c r="TOG98" s="78"/>
      <c r="TOH98" s="78"/>
      <c r="TOI98" s="78"/>
      <c r="TOJ98" s="78"/>
      <c r="TOK98" s="78"/>
      <c r="TOL98" s="78"/>
      <c r="TOM98" s="78"/>
      <c r="TON98" s="78"/>
      <c r="TOO98" s="78"/>
      <c r="TOP98" s="78"/>
      <c r="TOQ98" s="78"/>
      <c r="TOR98" s="78"/>
      <c r="TOS98" s="78"/>
      <c r="TOT98" s="78"/>
      <c r="TOU98" s="78"/>
      <c r="TOV98" s="78"/>
      <c r="TOW98" s="78"/>
      <c r="TOX98" s="78"/>
      <c r="TOY98" s="78"/>
      <c r="TOZ98" s="78"/>
      <c r="TPA98" s="78"/>
      <c r="TPB98" s="78"/>
      <c r="TPC98" s="78"/>
      <c r="TPD98" s="78"/>
      <c r="TPE98" s="78"/>
      <c r="TPF98" s="78"/>
      <c r="TPG98" s="78"/>
      <c r="TPH98" s="78"/>
      <c r="TPI98" s="78"/>
      <c r="TPJ98" s="78"/>
      <c r="TPK98" s="78"/>
      <c r="TPL98" s="78"/>
      <c r="TPM98" s="78"/>
      <c r="TPN98" s="78"/>
      <c r="TPO98" s="78"/>
      <c r="TPP98" s="78"/>
      <c r="TPQ98" s="78"/>
      <c r="TPR98" s="78"/>
      <c r="TPS98" s="78"/>
      <c r="TPT98" s="78"/>
      <c r="TPU98" s="78"/>
      <c r="TPV98" s="78"/>
      <c r="TPW98" s="78"/>
      <c r="TPX98" s="78"/>
      <c r="TPY98" s="78"/>
      <c r="TPZ98" s="78"/>
      <c r="TQA98" s="78"/>
      <c r="TQB98" s="78"/>
      <c r="TQC98" s="78"/>
      <c r="TQD98" s="78"/>
      <c r="TQE98" s="78"/>
      <c r="TQF98" s="78"/>
      <c r="TQG98" s="78"/>
      <c r="TQH98" s="78"/>
      <c r="TQI98" s="78"/>
      <c r="TQJ98" s="78"/>
      <c r="TQK98" s="78"/>
      <c r="TQL98" s="78"/>
      <c r="TQM98" s="78"/>
      <c r="TQN98" s="78"/>
      <c r="TQO98" s="78"/>
      <c r="TQP98" s="78"/>
      <c r="TQQ98" s="78"/>
      <c r="TQR98" s="78"/>
      <c r="TQS98" s="78"/>
      <c r="TQT98" s="78"/>
      <c r="TQU98" s="78"/>
      <c r="TQV98" s="78"/>
      <c r="TQW98" s="78"/>
      <c r="TQX98" s="78"/>
      <c r="TQY98" s="78"/>
      <c r="TQZ98" s="78"/>
      <c r="TRA98" s="78"/>
      <c r="TRB98" s="78"/>
      <c r="TRC98" s="78"/>
      <c r="TRD98" s="78"/>
      <c r="TRE98" s="78"/>
      <c r="TRF98" s="78"/>
      <c r="TRG98" s="78"/>
      <c r="TRH98" s="78"/>
      <c r="TRI98" s="78"/>
      <c r="TRJ98" s="78"/>
      <c r="TRK98" s="78"/>
      <c r="TRL98" s="78"/>
      <c r="TRM98" s="78"/>
      <c r="TRN98" s="78"/>
      <c r="TRO98" s="78"/>
      <c r="TRP98" s="78"/>
      <c r="TRQ98" s="78"/>
      <c r="TRR98" s="78"/>
      <c r="TRS98" s="78"/>
      <c r="TRT98" s="78"/>
      <c r="TRU98" s="78"/>
      <c r="TRV98" s="78"/>
      <c r="TRW98" s="78"/>
      <c r="TRX98" s="78"/>
      <c r="TRY98" s="78"/>
      <c r="TRZ98" s="78"/>
      <c r="TSA98" s="78"/>
      <c r="TSB98" s="78"/>
      <c r="TSC98" s="78"/>
      <c r="TSD98" s="78"/>
      <c r="TSE98" s="78"/>
      <c r="TSF98" s="78"/>
      <c r="TSG98" s="78"/>
      <c r="TSH98" s="78"/>
      <c r="TSI98" s="78"/>
      <c r="TSJ98" s="78"/>
      <c r="TSK98" s="78"/>
      <c r="TSL98" s="78"/>
      <c r="TSM98" s="78"/>
      <c r="TSN98" s="78"/>
      <c r="TSO98" s="78"/>
      <c r="TSP98" s="78"/>
      <c r="TSQ98" s="78"/>
      <c r="TSR98" s="78"/>
      <c r="TSS98" s="78"/>
      <c r="TST98" s="78"/>
      <c r="TSU98" s="78"/>
      <c r="TSV98" s="78"/>
      <c r="TSW98" s="78"/>
      <c r="TSX98" s="78"/>
      <c r="TSY98" s="78"/>
      <c r="TSZ98" s="78"/>
      <c r="TTA98" s="78"/>
      <c r="TTB98" s="78"/>
      <c r="TTC98" s="78"/>
      <c r="TTD98" s="78"/>
      <c r="TTE98" s="78"/>
      <c r="TTF98" s="78"/>
      <c r="TTG98" s="78"/>
      <c r="TTH98" s="78"/>
      <c r="TTI98" s="78"/>
      <c r="TTJ98" s="78"/>
      <c r="TTK98" s="78"/>
      <c r="TTL98" s="78"/>
      <c r="TTM98" s="78"/>
      <c r="TTN98" s="78"/>
      <c r="TTO98" s="78"/>
      <c r="TTP98" s="78"/>
      <c r="TTQ98" s="78"/>
      <c r="TTR98" s="78"/>
      <c r="TTS98" s="78"/>
      <c r="TTT98" s="78"/>
      <c r="TTU98" s="78"/>
      <c r="TTV98" s="78"/>
      <c r="TTW98" s="78"/>
      <c r="TTX98" s="78"/>
      <c r="TTY98" s="78"/>
      <c r="TTZ98" s="78"/>
      <c r="TUA98" s="78"/>
      <c r="TUB98" s="78"/>
      <c r="TUC98" s="78"/>
      <c r="TUD98" s="78"/>
      <c r="TUE98" s="78"/>
      <c r="TUF98" s="78"/>
      <c r="TUG98" s="78"/>
      <c r="TUH98" s="78"/>
      <c r="TUI98" s="78"/>
      <c r="TUJ98" s="78"/>
      <c r="TUK98" s="78"/>
      <c r="TUL98" s="78"/>
      <c r="TUM98" s="78"/>
      <c r="TUN98" s="78"/>
      <c r="TUO98" s="78"/>
      <c r="TUP98" s="78"/>
      <c r="TUQ98" s="78"/>
      <c r="TUR98" s="78"/>
      <c r="TUS98" s="78"/>
      <c r="TUT98" s="78"/>
      <c r="TUU98" s="78"/>
      <c r="TUV98" s="78"/>
      <c r="TUW98" s="78"/>
      <c r="TUX98" s="78"/>
      <c r="TUY98" s="78"/>
      <c r="TUZ98" s="78"/>
      <c r="TVA98" s="78"/>
      <c r="TVB98" s="78"/>
      <c r="TVC98" s="78"/>
      <c r="TVD98" s="78"/>
      <c r="TVE98" s="78"/>
      <c r="TVF98" s="78"/>
      <c r="TVG98" s="78"/>
      <c r="TVH98" s="78"/>
      <c r="TVI98" s="78"/>
      <c r="TVJ98" s="78"/>
      <c r="TVK98" s="78"/>
      <c r="TVL98" s="78"/>
      <c r="TVM98" s="78"/>
      <c r="TVN98" s="78"/>
      <c r="TVO98" s="78"/>
      <c r="TVP98" s="78"/>
      <c r="TVQ98" s="78"/>
      <c r="TVR98" s="78"/>
      <c r="TVS98" s="78"/>
      <c r="TVT98" s="78"/>
      <c r="TVU98" s="78"/>
      <c r="TVV98" s="78"/>
      <c r="TVW98" s="78"/>
      <c r="TVX98" s="78"/>
      <c r="TVY98" s="78"/>
      <c r="TVZ98" s="78"/>
      <c r="TWA98" s="78"/>
      <c r="TWB98" s="78"/>
      <c r="TWC98" s="78"/>
      <c r="TWD98" s="78"/>
      <c r="TWE98" s="78"/>
      <c r="TWF98" s="78"/>
      <c r="TWG98" s="78"/>
      <c r="TWH98" s="78"/>
      <c r="TWI98" s="78"/>
      <c r="TWJ98" s="78"/>
      <c r="TWK98" s="78"/>
      <c r="TWL98" s="78"/>
      <c r="TWM98" s="78"/>
      <c r="TWN98" s="78"/>
      <c r="TWO98" s="78"/>
      <c r="TWP98" s="78"/>
      <c r="TWQ98" s="78"/>
      <c r="TWR98" s="78"/>
      <c r="TWS98" s="78"/>
      <c r="TWT98" s="78"/>
      <c r="TWU98" s="78"/>
      <c r="TWV98" s="78"/>
      <c r="TWW98" s="78"/>
      <c r="TWX98" s="78"/>
      <c r="TWY98" s="78"/>
      <c r="TWZ98" s="78"/>
      <c r="TXA98" s="78"/>
      <c r="TXB98" s="78"/>
      <c r="TXC98" s="78"/>
      <c r="TXD98" s="78"/>
      <c r="TXE98" s="78"/>
      <c r="TXF98" s="78"/>
      <c r="TXG98" s="78"/>
      <c r="TXH98" s="78"/>
      <c r="TXI98" s="78"/>
      <c r="TXJ98" s="78"/>
      <c r="TXK98" s="78"/>
      <c r="TXL98" s="78"/>
      <c r="TXM98" s="78"/>
      <c r="TXN98" s="78"/>
      <c r="TXO98" s="78"/>
      <c r="TXP98" s="78"/>
      <c r="TXQ98" s="78"/>
      <c r="TXR98" s="78"/>
      <c r="TXS98" s="78"/>
      <c r="TXT98" s="78"/>
      <c r="TXU98" s="78"/>
      <c r="TXV98" s="78"/>
      <c r="TXW98" s="78"/>
      <c r="TXX98" s="78"/>
      <c r="TXY98" s="78"/>
      <c r="TXZ98" s="78"/>
      <c r="TYA98" s="78"/>
      <c r="TYB98" s="78"/>
      <c r="TYC98" s="78"/>
      <c r="TYD98" s="78"/>
      <c r="TYE98" s="78"/>
      <c r="TYF98" s="78"/>
      <c r="TYG98" s="78"/>
      <c r="TYH98" s="78"/>
      <c r="TYI98" s="78"/>
      <c r="TYJ98" s="78"/>
      <c r="TYK98" s="78"/>
      <c r="TYL98" s="78"/>
      <c r="TYM98" s="78"/>
      <c r="TYN98" s="78"/>
      <c r="TYO98" s="78"/>
      <c r="TYP98" s="78"/>
      <c r="TYQ98" s="78"/>
      <c r="TYR98" s="78"/>
      <c r="TYS98" s="78"/>
      <c r="TYT98" s="78"/>
      <c r="TYU98" s="78"/>
      <c r="TYV98" s="78"/>
      <c r="TYW98" s="78"/>
      <c r="TYX98" s="78"/>
      <c r="TYY98" s="78"/>
      <c r="TYZ98" s="78"/>
      <c r="TZA98" s="78"/>
      <c r="TZB98" s="78"/>
      <c r="TZC98" s="78"/>
      <c r="TZD98" s="78"/>
      <c r="TZE98" s="78"/>
      <c r="TZF98" s="78"/>
      <c r="TZG98" s="78"/>
      <c r="TZH98" s="78"/>
      <c r="TZI98" s="78"/>
      <c r="TZJ98" s="78"/>
      <c r="TZK98" s="78"/>
      <c r="TZL98" s="78"/>
      <c r="TZM98" s="78"/>
      <c r="TZN98" s="78"/>
      <c r="TZO98" s="78"/>
      <c r="TZP98" s="78"/>
      <c r="TZQ98" s="78"/>
      <c r="TZR98" s="78"/>
      <c r="TZS98" s="78"/>
      <c r="TZT98" s="78"/>
      <c r="TZU98" s="78"/>
      <c r="TZV98" s="78"/>
      <c r="TZW98" s="78"/>
      <c r="TZX98" s="78"/>
      <c r="TZY98" s="78"/>
      <c r="TZZ98" s="78"/>
      <c r="UAA98" s="78"/>
      <c r="UAB98" s="78"/>
      <c r="UAC98" s="78"/>
      <c r="UAD98" s="78"/>
      <c r="UAE98" s="78"/>
      <c r="UAF98" s="78"/>
      <c r="UAG98" s="78"/>
      <c r="UAH98" s="78"/>
      <c r="UAI98" s="78"/>
      <c r="UAJ98" s="78"/>
      <c r="UAK98" s="78"/>
      <c r="UAL98" s="78"/>
      <c r="UAM98" s="78"/>
      <c r="UAN98" s="78"/>
      <c r="UAO98" s="78"/>
      <c r="UAP98" s="78"/>
      <c r="UAQ98" s="78"/>
      <c r="UAR98" s="78"/>
      <c r="UAS98" s="78"/>
      <c r="UAT98" s="78"/>
      <c r="UAU98" s="78"/>
      <c r="UAV98" s="78"/>
      <c r="UAW98" s="78"/>
      <c r="UAX98" s="78"/>
      <c r="UAY98" s="78"/>
      <c r="UAZ98" s="78"/>
      <c r="UBA98" s="78"/>
      <c r="UBB98" s="78"/>
      <c r="UBC98" s="78"/>
      <c r="UBD98" s="78"/>
      <c r="UBE98" s="78"/>
      <c r="UBF98" s="78"/>
      <c r="UBG98" s="78"/>
      <c r="UBH98" s="78"/>
      <c r="UBI98" s="78"/>
      <c r="UBJ98" s="78"/>
      <c r="UBK98" s="78"/>
      <c r="UBL98" s="78"/>
      <c r="UBM98" s="78"/>
      <c r="UBN98" s="78"/>
      <c r="UBO98" s="78"/>
      <c r="UBP98" s="78"/>
      <c r="UBQ98" s="78"/>
      <c r="UBR98" s="78"/>
      <c r="UBS98" s="78"/>
      <c r="UBT98" s="78"/>
      <c r="UBU98" s="78"/>
      <c r="UBV98" s="78"/>
      <c r="UBW98" s="78"/>
      <c r="UBX98" s="78"/>
      <c r="UBY98" s="78"/>
      <c r="UBZ98" s="78"/>
      <c r="UCA98" s="78"/>
      <c r="UCB98" s="78"/>
      <c r="UCC98" s="78"/>
      <c r="UCD98" s="78"/>
      <c r="UCE98" s="78"/>
      <c r="UCF98" s="78"/>
      <c r="UCG98" s="78"/>
      <c r="UCH98" s="78"/>
      <c r="UCI98" s="78"/>
      <c r="UCJ98" s="78"/>
      <c r="UCK98" s="78"/>
      <c r="UCL98" s="78"/>
      <c r="UCM98" s="78"/>
      <c r="UCN98" s="78"/>
      <c r="UCO98" s="78"/>
      <c r="UCP98" s="78"/>
      <c r="UCQ98" s="78"/>
      <c r="UCR98" s="78"/>
      <c r="UCS98" s="78"/>
      <c r="UCT98" s="78"/>
      <c r="UCU98" s="78"/>
      <c r="UCV98" s="78"/>
      <c r="UCW98" s="78"/>
      <c r="UCX98" s="78"/>
      <c r="UCY98" s="78"/>
      <c r="UCZ98" s="78"/>
      <c r="UDA98" s="78"/>
      <c r="UDB98" s="78"/>
      <c r="UDC98" s="78"/>
      <c r="UDD98" s="78"/>
      <c r="UDE98" s="78"/>
      <c r="UDF98" s="78"/>
      <c r="UDG98" s="78"/>
      <c r="UDH98" s="78"/>
      <c r="UDI98" s="78"/>
      <c r="UDJ98" s="78"/>
      <c r="UDK98" s="78"/>
      <c r="UDL98" s="78"/>
      <c r="UDM98" s="78"/>
      <c r="UDN98" s="78"/>
      <c r="UDO98" s="78"/>
      <c r="UDP98" s="78"/>
      <c r="UDQ98" s="78"/>
      <c r="UDR98" s="78"/>
      <c r="UDS98" s="78"/>
      <c r="UDT98" s="78"/>
      <c r="UDU98" s="78"/>
      <c r="UDV98" s="78"/>
      <c r="UDW98" s="78"/>
      <c r="UDX98" s="78"/>
      <c r="UDY98" s="78"/>
      <c r="UDZ98" s="78"/>
      <c r="UEA98" s="78"/>
      <c r="UEB98" s="78"/>
      <c r="UEC98" s="78"/>
      <c r="UED98" s="78"/>
      <c r="UEE98" s="78"/>
      <c r="UEF98" s="78"/>
      <c r="UEG98" s="78"/>
      <c r="UEH98" s="78"/>
      <c r="UEI98" s="78"/>
      <c r="UEJ98" s="78"/>
      <c r="UEK98" s="78"/>
      <c r="UEL98" s="78"/>
      <c r="UEM98" s="78"/>
      <c r="UEN98" s="78"/>
      <c r="UEO98" s="78"/>
      <c r="UEP98" s="78"/>
      <c r="UEQ98" s="78"/>
      <c r="UER98" s="78"/>
      <c r="UES98" s="78"/>
      <c r="UET98" s="78"/>
      <c r="UEU98" s="78"/>
      <c r="UEV98" s="78"/>
      <c r="UEW98" s="78"/>
      <c r="UEX98" s="78"/>
      <c r="UEY98" s="78"/>
      <c r="UEZ98" s="78"/>
      <c r="UFA98" s="78"/>
      <c r="UFB98" s="78"/>
      <c r="UFC98" s="78"/>
      <c r="UFD98" s="78"/>
      <c r="UFE98" s="78"/>
      <c r="UFF98" s="78"/>
      <c r="UFG98" s="78"/>
      <c r="UFH98" s="78"/>
      <c r="UFI98" s="78"/>
      <c r="UFJ98" s="78"/>
      <c r="UFK98" s="78"/>
      <c r="UFL98" s="78"/>
      <c r="UFM98" s="78"/>
      <c r="UFN98" s="78"/>
      <c r="UFO98" s="78"/>
      <c r="UFP98" s="78"/>
      <c r="UFQ98" s="78"/>
      <c r="UFR98" s="78"/>
      <c r="UFS98" s="78"/>
      <c r="UFT98" s="78"/>
      <c r="UFU98" s="78"/>
      <c r="UFV98" s="78"/>
      <c r="UFW98" s="78"/>
      <c r="UFX98" s="78"/>
      <c r="UFY98" s="78"/>
      <c r="UFZ98" s="78"/>
      <c r="UGA98" s="78"/>
      <c r="UGB98" s="78"/>
      <c r="UGC98" s="78"/>
      <c r="UGD98" s="78"/>
      <c r="UGE98" s="78"/>
      <c r="UGF98" s="78"/>
      <c r="UGG98" s="78"/>
      <c r="UGH98" s="78"/>
      <c r="UGI98" s="78"/>
      <c r="UGJ98" s="78"/>
      <c r="UGK98" s="78"/>
      <c r="UGL98" s="78"/>
      <c r="UGM98" s="78"/>
      <c r="UGN98" s="78"/>
      <c r="UGO98" s="78"/>
      <c r="UGP98" s="78"/>
      <c r="UGQ98" s="78"/>
      <c r="UGR98" s="78"/>
      <c r="UGS98" s="78"/>
      <c r="UGT98" s="78"/>
      <c r="UGU98" s="78"/>
      <c r="UGV98" s="78"/>
      <c r="UGW98" s="78"/>
      <c r="UGX98" s="78"/>
      <c r="UGY98" s="78"/>
      <c r="UGZ98" s="78"/>
      <c r="UHA98" s="78"/>
      <c r="UHB98" s="78"/>
      <c r="UHC98" s="78"/>
      <c r="UHD98" s="78"/>
      <c r="UHE98" s="78"/>
      <c r="UHF98" s="78"/>
      <c r="UHG98" s="78"/>
      <c r="UHH98" s="78"/>
      <c r="UHI98" s="78"/>
      <c r="UHJ98" s="78"/>
      <c r="UHK98" s="78"/>
      <c r="UHL98" s="78"/>
      <c r="UHM98" s="78"/>
      <c r="UHN98" s="78"/>
      <c r="UHO98" s="78"/>
      <c r="UHP98" s="78"/>
      <c r="UHQ98" s="78"/>
      <c r="UHR98" s="78"/>
      <c r="UHS98" s="78"/>
      <c r="UHT98" s="78"/>
      <c r="UHU98" s="78"/>
      <c r="UHV98" s="78"/>
      <c r="UHW98" s="78"/>
      <c r="UHX98" s="78"/>
      <c r="UHY98" s="78"/>
      <c r="UHZ98" s="78"/>
      <c r="UIA98" s="78"/>
      <c r="UIB98" s="78"/>
      <c r="UIC98" s="78"/>
      <c r="UID98" s="78"/>
      <c r="UIE98" s="78"/>
      <c r="UIF98" s="78"/>
      <c r="UIG98" s="78"/>
      <c r="UIH98" s="78"/>
      <c r="UII98" s="78"/>
      <c r="UIJ98" s="78"/>
      <c r="UIK98" s="78"/>
      <c r="UIL98" s="78"/>
      <c r="UIM98" s="78"/>
      <c r="UIN98" s="78"/>
      <c r="UIO98" s="78"/>
      <c r="UIP98" s="78"/>
      <c r="UIQ98" s="78"/>
      <c r="UIR98" s="78"/>
      <c r="UIS98" s="78"/>
      <c r="UIT98" s="78"/>
      <c r="UIU98" s="78"/>
      <c r="UIV98" s="78"/>
      <c r="UIW98" s="78"/>
      <c r="UIX98" s="78"/>
      <c r="UIY98" s="78"/>
      <c r="UIZ98" s="78"/>
      <c r="UJA98" s="78"/>
      <c r="UJB98" s="78"/>
      <c r="UJC98" s="78"/>
      <c r="UJD98" s="78"/>
      <c r="UJE98" s="78"/>
      <c r="UJF98" s="78"/>
      <c r="UJG98" s="78"/>
      <c r="UJH98" s="78"/>
      <c r="UJI98" s="78"/>
      <c r="UJJ98" s="78"/>
      <c r="UJK98" s="78"/>
      <c r="UJL98" s="78"/>
      <c r="UJM98" s="78"/>
      <c r="UJN98" s="78"/>
      <c r="UJO98" s="78"/>
      <c r="UJP98" s="78"/>
      <c r="UJQ98" s="78"/>
      <c r="UJR98" s="78"/>
      <c r="UJS98" s="78"/>
      <c r="UJT98" s="78"/>
      <c r="UJU98" s="78"/>
      <c r="UJV98" s="78"/>
      <c r="UJW98" s="78"/>
      <c r="UJX98" s="78"/>
      <c r="UJY98" s="78"/>
      <c r="UJZ98" s="78"/>
      <c r="UKA98" s="78"/>
      <c r="UKB98" s="78"/>
      <c r="UKC98" s="78"/>
      <c r="UKD98" s="78"/>
      <c r="UKE98" s="78"/>
      <c r="UKF98" s="78"/>
      <c r="UKG98" s="78"/>
      <c r="UKH98" s="78"/>
      <c r="UKI98" s="78"/>
      <c r="UKJ98" s="78"/>
      <c r="UKK98" s="78"/>
      <c r="UKL98" s="78"/>
      <c r="UKM98" s="78"/>
      <c r="UKN98" s="78"/>
      <c r="UKO98" s="78"/>
      <c r="UKP98" s="78"/>
      <c r="UKQ98" s="78"/>
      <c r="UKR98" s="78"/>
      <c r="UKS98" s="78"/>
      <c r="UKT98" s="78"/>
      <c r="UKU98" s="78"/>
      <c r="UKV98" s="78"/>
      <c r="UKW98" s="78"/>
      <c r="UKX98" s="78"/>
      <c r="UKY98" s="78"/>
      <c r="UKZ98" s="78"/>
      <c r="ULA98" s="78"/>
      <c r="ULB98" s="78"/>
      <c r="ULC98" s="78"/>
      <c r="ULD98" s="78"/>
      <c r="ULE98" s="78"/>
      <c r="ULF98" s="78"/>
      <c r="ULG98" s="78"/>
      <c r="ULH98" s="78"/>
      <c r="ULI98" s="78"/>
      <c r="ULJ98" s="78"/>
      <c r="ULK98" s="78"/>
      <c r="ULL98" s="78"/>
      <c r="ULM98" s="78"/>
      <c r="ULN98" s="78"/>
      <c r="ULO98" s="78"/>
      <c r="ULP98" s="78"/>
      <c r="ULQ98" s="78"/>
      <c r="ULR98" s="78"/>
      <c r="ULS98" s="78"/>
      <c r="ULT98" s="78"/>
      <c r="ULU98" s="78"/>
      <c r="ULV98" s="78"/>
      <c r="ULW98" s="78"/>
      <c r="ULX98" s="78"/>
      <c r="ULY98" s="78"/>
      <c r="ULZ98" s="78"/>
      <c r="UMA98" s="78"/>
      <c r="UMB98" s="78"/>
      <c r="UMC98" s="78"/>
      <c r="UMD98" s="78"/>
      <c r="UME98" s="78"/>
      <c r="UMF98" s="78"/>
      <c r="UMG98" s="78"/>
      <c r="UMH98" s="78"/>
      <c r="UMI98" s="78"/>
      <c r="UMJ98" s="78"/>
      <c r="UMK98" s="78"/>
      <c r="UML98" s="78"/>
      <c r="UMM98" s="78"/>
      <c r="UMN98" s="78"/>
      <c r="UMO98" s="78"/>
      <c r="UMP98" s="78"/>
      <c r="UMQ98" s="78"/>
      <c r="UMR98" s="78"/>
      <c r="UMS98" s="78"/>
      <c r="UMT98" s="78"/>
      <c r="UMU98" s="78"/>
      <c r="UMV98" s="78"/>
      <c r="UMW98" s="78"/>
      <c r="UMX98" s="78"/>
      <c r="UMY98" s="78"/>
      <c r="UMZ98" s="78"/>
      <c r="UNA98" s="78"/>
      <c r="UNB98" s="78"/>
      <c r="UNC98" s="78"/>
      <c r="UND98" s="78"/>
      <c r="UNE98" s="78"/>
      <c r="UNF98" s="78"/>
      <c r="UNG98" s="78"/>
      <c r="UNH98" s="78"/>
      <c r="UNI98" s="78"/>
      <c r="UNJ98" s="78"/>
      <c r="UNK98" s="78"/>
      <c r="UNL98" s="78"/>
      <c r="UNM98" s="78"/>
      <c r="UNN98" s="78"/>
      <c r="UNO98" s="78"/>
      <c r="UNP98" s="78"/>
      <c r="UNQ98" s="78"/>
      <c r="UNR98" s="78"/>
      <c r="UNS98" s="78"/>
      <c r="UNT98" s="78"/>
      <c r="UNU98" s="78"/>
      <c r="UNV98" s="78"/>
      <c r="UNW98" s="78"/>
      <c r="UNX98" s="78"/>
      <c r="UNY98" s="78"/>
      <c r="UNZ98" s="78"/>
      <c r="UOA98" s="78"/>
      <c r="UOB98" s="78"/>
      <c r="UOC98" s="78"/>
      <c r="UOD98" s="78"/>
      <c r="UOE98" s="78"/>
      <c r="UOF98" s="78"/>
      <c r="UOG98" s="78"/>
      <c r="UOH98" s="78"/>
      <c r="UOI98" s="78"/>
      <c r="UOJ98" s="78"/>
      <c r="UOK98" s="78"/>
      <c r="UOL98" s="78"/>
      <c r="UOM98" s="78"/>
      <c r="UON98" s="78"/>
      <c r="UOO98" s="78"/>
      <c r="UOP98" s="78"/>
      <c r="UOQ98" s="78"/>
      <c r="UOR98" s="78"/>
      <c r="UOS98" s="78"/>
      <c r="UOT98" s="78"/>
      <c r="UOU98" s="78"/>
      <c r="UOV98" s="78"/>
      <c r="UOW98" s="78"/>
      <c r="UOX98" s="78"/>
      <c r="UOY98" s="78"/>
      <c r="UOZ98" s="78"/>
      <c r="UPA98" s="78"/>
      <c r="UPB98" s="78"/>
      <c r="UPC98" s="78"/>
      <c r="UPD98" s="78"/>
      <c r="UPE98" s="78"/>
      <c r="UPF98" s="78"/>
      <c r="UPG98" s="78"/>
      <c r="UPH98" s="78"/>
      <c r="UPI98" s="78"/>
      <c r="UPJ98" s="78"/>
      <c r="UPK98" s="78"/>
      <c r="UPL98" s="78"/>
      <c r="UPM98" s="78"/>
      <c r="UPN98" s="78"/>
      <c r="UPO98" s="78"/>
      <c r="UPP98" s="78"/>
      <c r="UPQ98" s="78"/>
      <c r="UPR98" s="78"/>
      <c r="UPS98" s="78"/>
      <c r="UPT98" s="78"/>
      <c r="UPU98" s="78"/>
      <c r="UPV98" s="78"/>
      <c r="UPW98" s="78"/>
      <c r="UPX98" s="78"/>
      <c r="UPY98" s="78"/>
      <c r="UPZ98" s="78"/>
      <c r="UQA98" s="78"/>
      <c r="UQB98" s="78"/>
      <c r="UQC98" s="78"/>
      <c r="UQD98" s="78"/>
      <c r="UQE98" s="78"/>
      <c r="UQF98" s="78"/>
      <c r="UQG98" s="78"/>
      <c r="UQH98" s="78"/>
      <c r="UQI98" s="78"/>
      <c r="UQJ98" s="78"/>
      <c r="UQK98" s="78"/>
      <c r="UQL98" s="78"/>
      <c r="UQM98" s="78"/>
      <c r="UQN98" s="78"/>
      <c r="UQO98" s="78"/>
      <c r="UQP98" s="78"/>
      <c r="UQQ98" s="78"/>
      <c r="UQR98" s="78"/>
      <c r="UQS98" s="78"/>
      <c r="UQT98" s="78"/>
      <c r="UQU98" s="78"/>
      <c r="UQV98" s="78"/>
      <c r="UQW98" s="78"/>
      <c r="UQX98" s="78"/>
      <c r="UQY98" s="78"/>
      <c r="UQZ98" s="78"/>
      <c r="URA98" s="78"/>
      <c r="URB98" s="78"/>
      <c r="URC98" s="78"/>
      <c r="URD98" s="78"/>
      <c r="URE98" s="78"/>
      <c r="URF98" s="78"/>
      <c r="URG98" s="78"/>
      <c r="URH98" s="78"/>
      <c r="URI98" s="78"/>
      <c r="URJ98" s="78"/>
      <c r="URK98" s="78"/>
      <c r="URL98" s="78"/>
      <c r="URM98" s="78"/>
      <c r="URN98" s="78"/>
      <c r="URO98" s="78"/>
      <c r="URP98" s="78"/>
      <c r="URQ98" s="78"/>
      <c r="URR98" s="78"/>
      <c r="URS98" s="78"/>
      <c r="URT98" s="78"/>
      <c r="URU98" s="78"/>
      <c r="URV98" s="78"/>
      <c r="URW98" s="78"/>
      <c r="URX98" s="78"/>
      <c r="URY98" s="78"/>
      <c r="URZ98" s="78"/>
      <c r="USA98" s="78"/>
      <c r="USB98" s="78"/>
      <c r="USC98" s="78"/>
      <c r="USD98" s="78"/>
      <c r="USE98" s="78"/>
      <c r="USF98" s="78"/>
      <c r="USG98" s="78"/>
      <c r="USH98" s="78"/>
      <c r="USI98" s="78"/>
      <c r="USJ98" s="78"/>
      <c r="USK98" s="78"/>
      <c r="USL98" s="78"/>
      <c r="USM98" s="78"/>
      <c r="USN98" s="78"/>
      <c r="USO98" s="78"/>
      <c r="USP98" s="78"/>
      <c r="USQ98" s="78"/>
      <c r="USR98" s="78"/>
      <c r="USS98" s="78"/>
      <c r="UST98" s="78"/>
      <c r="USU98" s="78"/>
      <c r="USV98" s="78"/>
      <c r="USW98" s="78"/>
      <c r="USX98" s="78"/>
      <c r="USY98" s="78"/>
      <c r="USZ98" s="78"/>
      <c r="UTA98" s="78"/>
      <c r="UTB98" s="78"/>
      <c r="UTC98" s="78"/>
      <c r="UTD98" s="78"/>
      <c r="UTE98" s="78"/>
      <c r="UTF98" s="78"/>
      <c r="UTG98" s="78"/>
      <c r="UTH98" s="78"/>
      <c r="UTI98" s="78"/>
      <c r="UTJ98" s="78"/>
      <c r="UTK98" s="78"/>
      <c r="UTL98" s="78"/>
      <c r="UTM98" s="78"/>
      <c r="UTN98" s="78"/>
      <c r="UTO98" s="78"/>
      <c r="UTP98" s="78"/>
      <c r="UTQ98" s="78"/>
      <c r="UTR98" s="78"/>
      <c r="UTS98" s="78"/>
      <c r="UTT98" s="78"/>
      <c r="UTU98" s="78"/>
      <c r="UTV98" s="78"/>
      <c r="UTW98" s="78"/>
      <c r="UTX98" s="78"/>
      <c r="UTY98" s="78"/>
      <c r="UTZ98" s="78"/>
      <c r="UUA98" s="78"/>
      <c r="UUB98" s="78"/>
      <c r="UUC98" s="78"/>
      <c r="UUD98" s="78"/>
      <c r="UUE98" s="78"/>
      <c r="UUF98" s="78"/>
      <c r="UUG98" s="78"/>
      <c r="UUH98" s="78"/>
      <c r="UUI98" s="78"/>
      <c r="UUJ98" s="78"/>
      <c r="UUK98" s="78"/>
      <c r="UUL98" s="78"/>
      <c r="UUM98" s="78"/>
      <c r="UUN98" s="78"/>
      <c r="UUO98" s="78"/>
      <c r="UUP98" s="78"/>
      <c r="UUQ98" s="78"/>
      <c r="UUR98" s="78"/>
      <c r="UUS98" s="78"/>
      <c r="UUT98" s="78"/>
      <c r="UUU98" s="78"/>
      <c r="UUV98" s="78"/>
      <c r="UUW98" s="78"/>
      <c r="UUX98" s="78"/>
      <c r="UUY98" s="78"/>
      <c r="UUZ98" s="78"/>
      <c r="UVA98" s="78"/>
      <c r="UVB98" s="78"/>
      <c r="UVC98" s="78"/>
      <c r="UVD98" s="78"/>
      <c r="UVE98" s="78"/>
      <c r="UVF98" s="78"/>
      <c r="UVG98" s="78"/>
      <c r="UVH98" s="78"/>
      <c r="UVI98" s="78"/>
      <c r="UVJ98" s="78"/>
      <c r="UVK98" s="78"/>
      <c r="UVL98" s="78"/>
      <c r="UVM98" s="78"/>
      <c r="UVN98" s="78"/>
      <c r="UVO98" s="78"/>
      <c r="UVP98" s="78"/>
      <c r="UVQ98" s="78"/>
      <c r="UVR98" s="78"/>
      <c r="UVS98" s="78"/>
      <c r="UVT98" s="78"/>
      <c r="UVU98" s="78"/>
      <c r="UVV98" s="78"/>
      <c r="UVW98" s="78"/>
      <c r="UVX98" s="78"/>
      <c r="UVY98" s="78"/>
      <c r="UVZ98" s="78"/>
      <c r="UWA98" s="78"/>
      <c r="UWB98" s="78"/>
      <c r="UWC98" s="78"/>
      <c r="UWD98" s="78"/>
      <c r="UWE98" s="78"/>
      <c r="UWF98" s="78"/>
      <c r="UWG98" s="78"/>
      <c r="UWH98" s="78"/>
      <c r="UWI98" s="78"/>
      <c r="UWJ98" s="78"/>
      <c r="UWK98" s="78"/>
      <c r="UWL98" s="78"/>
      <c r="UWM98" s="78"/>
      <c r="UWN98" s="78"/>
      <c r="UWO98" s="78"/>
      <c r="UWP98" s="78"/>
      <c r="UWQ98" s="78"/>
      <c r="UWR98" s="78"/>
      <c r="UWS98" s="78"/>
      <c r="UWT98" s="78"/>
      <c r="UWU98" s="78"/>
      <c r="UWV98" s="78"/>
      <c r="UWW98" s="78"/>
      <c r="UWX98" s="78"/>
      <c r="UWY98" s="78"/>
      <c r="UWZ98" s="78"/>
      <c r="UXA98" s="78"/>
      <c r="UXB98" s="78"/>
      <c r="UXC98" s="78"/>
      <c r="UXD98" s="78"/>
      <c r="UXE98" s="78"/>
      <c r="UXF98" s="78"/>
      <c r="UXG98" s="78"/>
      <c r="UXH98" s="78"/>
      <c r="UXI98" s="78"/>
      <c r="UXJ98" s="78"/>
      <c r="UXK98" s="78"/>
      <c r="UXL98" s="78"/>
      <c r="UXM98" s="78"/>
      <c r="UXN98" s="78"/>
      <c r="UXO98" s="78"/>
      <c r="UXP98" s="78"/>
      <c r="UXQ98" s="78"/>
      <c r="UXR98" s="78"/>
      <c r="UXS98" s="78"/>
      <c r="UXT98" s="78"/>
      <c r="UXU98" s="78"/>
      <c r="UXV98" s="78"/>
      <c r="UXW98" s="78"/>
      <c r="UXX98" s="78"/>
      <c r="UXY98" s="78"/>
      <c r="UXZ98" s="78"/>
      <c r="UYA98" s="78"/>
      <c r="UYB98" s="78"/>
      <c r="UYC98" s="78"/>
      <c r="UYD98" s="78"/>
      <c r="UYE98" s="78"/>
      <c r="UYF98" s="78"/>
      <c r="UYG98" s="78"/>
      <c r="UYH98" s="78"/>
      <c r="UYI98" s="78"/>
      <c r="UYJ98" s="78"/>
      <c r="UYK98" s="78"/>
      <c r="UYL98" s="78"/>
      <c r="UYM98" s="78"/>
      <c r="UYN98" s="78"/>
      <c r="UYO98" s="78"/>
      <c r="UYP98" s="78"/>
      <c r="UYQ98" s="78"/>
      <c r="UYR98" s="78"/>
      <c r="UYS98" s="78"/>
      <c r="UYT98" s="78"/>
      <c r="UYU98" s="78"/>
      <c r="UYV98" s="78"/>
      <c r="UYW98" s="78"/>
      <c r="UYX98" s="78"/>
      <c r="UYY98" s="78"/>
      <c r="UYZ98" s="78"/>
      <c r="UZA98" s="78"/>
      <c r="UZB98" s="78"/>
      <c r="UZC98" s="78"/>
      <c r="UZD98" s="78"/>
      <c r="UZE98" s="78"/>
      <c r="UZF98" s="78"/>
      <c r="UZG98" s="78"/>
      <c r="UZH98" s="78"/>
      <c r="UZI98" s="78"/>
      <c r="UZJ98" s="78"/>
      <c r="UZK98" s="78"/>
      <c r="UZL98" s="78"/>
      <c r="UZM98" s="78"/>
      <c r="UZN98" s="78"/>
      <c r="UZO98" s="78"/>
      <c r="UZP98" s="78"/>
      <c r="UZQ98" s="78"/>
      <c r="UZR98" s="78"/>
      <c r="UZS98" s="78"/>
      <c r="UZT98" s="78"/>
      <c r="UZU98" s="78"/>
      <c r="UZV98" s="78"/>
      <c r="UZW98" s="78"/>
      <c r="UZX98" s="78"/>
      <c r="UZY98" s="78"/>
      <c r="UZZ98" s="78"/>
      <c r="VAA98" s="78"/>
      <c r="VAB98" s="78"/>
      <c r="VAC98" s="78"/>
      <c r="VAD98" s="78"/>
      <c r="VAE98" s="78"/>
      <c r="VAF98" s="78"/>
      <c r="VAG98" s="78"/>
      <c r="VAH98" s="78"/>
      <c r="VAI98" s="78"/>
      <c r="VAJ98" s="78"/>
      <c r="VAK98" s="78"/>
      <c r="VAL98" s="78"/>
      <c r="VAM98" s="78"/>
      <c r="VAN98" s="78"/>
      <c r="VAO98" s="78"/>
      <c r="VAP98" s="78"/>
      <c r="VAQ98" s="78"/>
      <c r="VAR98" s="78"/>
      <c r="VAS98" s="78"/>
      <c r="VAT98" s="78"/>
      <c r="VAU98" s="78"/>
      <c r="VAV98" s="78"/>
      <c r="VAW98" s="78"/>
      <c r="VAX98" s="78"/>
      <c r="VAY98" s="78"/>
      <c r="VAZ98" s="78"/>
      <c r="VBA98" s="78"/>
      <c r="VBB98" s="78"/>
      <c r="VBC98" s="78"/>
      <c r="VBD98" s="78"/>
      <c r="VBE98" s="78"/>
      <c r="VBF98" s="78"/>
      <c r="VBG98" s="78"/>
      <c r="VBH98" s="78"/>
      <c r="VBI98" s="78"/>
      <c r="VBJ98" s="78"/>
      <c r="VBK98" s="78"/>
      <c r="VBL98" s="78"/>
      <c r="VBM98" s="78"/>
      <c r="VBN98" s="78"/>
      <c r="VBO98" s="78"/>
      <c r="VBP98" s="78"/>
      <c r="VBQ98" s="78"/>
      <c r="VBR98" s="78"/>
      <c r="VBS98" s="78"/>
      <c r="VBT98" s="78"/>
      <c r="VBU98" s="78"/>
      <c r="VBV98" s="78"/>
      <c r="VBW98" s="78"/>
      <c r="VBX98" s="78"/>
      <c r="VBY98" s="78"/>
      <c r="VBZ98" s="78"/>
      <c r="VCA98" s="78"/>
      <c r="VCB98" s="78"/>
      <c r="VCC98" s="78"/>
      <c r="VCD98" s="78"/>
      <c r="VCE98" s="78"/>
      <c r="VCF98" s="78"/>
      <c r="VCG98" s="78"/>
      <c r="VCH98" s="78"/>
      <c r="VCI98" s="78"/>
      <c r="VCJ98" s="78"/>
      <c r="VCK98" s="78"/>
      <c r="VCL98" s="78"/>
      <c r="VCM98" s="78"/>
      <c r="VCN98" s="78"/>
      <c r="VCO98" s="78"/>
      <c r="VCP98" s="78"/>
      <c r="VCQ98" s="78"/>
      <c r="VCR98" s="78"/>
      <c r="VCS98" s="78"/>
      <c r="VCT98" s="78"/>
      <c r="VCU98" s="78"/>
      <c r="VCV98" s="78"/>
      <c r="VCW98" s="78"/>
      <c r="VCX98" s="78"/>
      <c r="VCY98" s="78"/>
      <c r="VCZ98" s="78"/>
      <c r="VDA98" s="78"/>
      <c r="VDB98" s="78"/>
      <c r="VDC98" s="78"/>
      <c r="VDD98" s="78"/>
      <c r="VDE98" s="78"/>
      <c r="VDF98" s="78"/>
      <c r="VDG98" s="78"/>
      <c r="VDH98" s="78"/>
      <c r="VDI98" s="78"/>
      <c r="VDJ98" s="78"/>
      <c r="VDK98" s="78"/>
      <c r="VDL98" s="78"/>
      <c r="VDM98" s="78"/>
      <c r="VDN98" s="78"/>
      <c r="VDO98" s="78"/>
      <c r="VDP98" s="78"/>
      <c r="VDQ98" s="78"/>
      <c r="VDR98" s="78"/>
      <c r="VDS98" s="78"/>
      <c r="VDT98" s="78"/>
      <c r="VDU98" s="78"/>
      <c r="VDV98" s="78"/>
      <c r="VDW98" s="78"/>
      <c r="VDX98" s="78"/>
      <c r="VDY98" s="78"/>
      <c r="VDZ98" s="78"/>
      <c r="VEA98" s="78"/>
      <c r="VEB98" s="78"/>
      <c r="VEC98" s="78"/>
      <c r="VED98" s="78"/>
      <c r="VEE98" s="78"/>
      <c r="VEF98" s="78"/>
      <c r="VEG98" s="78"/>
      <c r="VEH98" s="78"/>
      <c r="VEI98" s="78"/>
      <c r="VEJ98" s="78"/>
      <c r="VEK98" s="78"/>
      <c r="VEL98" s="78"/>
      <c r="VEM98" s="78"/>
      <c r="VEN98" s="78"/>
      <c r="VEO98" s="78"/>
      <c r="VEP98" s="78"/>
      <c r="VEQ98" s="78"/>
      <c r="VER98" s="78"/>
      <c r="VES98" s="78"/>
      <c r="VET98" s="78"/>
      <c r="VEU98" s="78"/>
      <c r="VEV98" s="78"/>
      <c r="VEW98" s="78"/>
      <c r="VEX98" s="78"/>
      <c r="VEY98" s="78"/>
      <c r="VEZ98" s="78"/>
      <c r="VFA98" s="78"/>
      <c r="VFB98" s="78"/>
      <c r="VFC98" s="78"/>
      <c r="VFD98" s="78"/>
      <c r="VFE98" s="78"/>
      <c r="VFF98" s="78"/>
      <c r="VFG98" s="78"/>
      <c r="VFH98" s="78"/>
      <c r="VFI98" s="78"/>
      <c r="VFJ98" s="78"/>
      <c r="VFK98" s="78"/>
      <c r="VFL98" s="78"/>
      <c r="VFM98" s="78"/>
      <c r="VFN98" s="78"/>
      <c r="VFO98" s="78"/>
      <c r="VFP98" s="78"/>
      <c r="VFQ98" s="78"/>
      <c r="VFR98" s="78"/>
      <c r="VFS98" s="78"/>
      <c r="VFT98" s="78"/>
      <c r="VFU98" s="78"/>
      <c r="VFV98" s="78"/>
      <c r="VFW98" s="78"/>
      <c r="VFX98" s="78"/>
      <c r="VFY98" s="78"/>
      <c r="VFZ98" s="78"/>
      <c r="VGA98" s="78"/>
      <c r="VGB98" s="78"/>
      <c r="VGC98" s="78"/>
      <c r="VGD98" s="78"/>
      <c r="VGE98" s="78"/>
      <c r="VGF98" s="78"/>
      <c r="VGG98" s="78"/>
      <c r="VGH98" s="78"/>
      <c r="VGI98" s="78"/>
      <c r="VGJ98" s="78"/>
      <c r="VGK98" s="78"/>
      <c r="VGL98" s="78"/>
      <c r="VGM98" s="78"/>
      <c r="VGN98" s="78"/>
      <c r="VGO98" s="78"/>
      <c r="VGP98" s="78"/>
      <c r="VGQ98" s="78"/>
      <c r="VGR98" s="78"/>
      <c r="VGS98" s="78"/>
      <c r="VGT98" s="78"/>
      <c r="VGU98" s="78"/>
      <c r="VGV98" s="78"/>
      <c r="VGW98" s="78"/>
      <c r="VGX98" s="78"/>
      <c r="VGY98" s="78"/>
      <c r="VGZ98" s="78"/>
      <c r="VHA98" s="78"/>
      <c r="VHB98" s="78"/>
      <c r="VHC98" s="78"/>
      <c r="VHD98" s="78"/>
      <c r="VHE98" s="78"/>
      <c r="VHF98" s="78"/>
      <c r="VHG98" s="78"/>
      <c r="VHH98" s="78"/>
      <c r="VHI98" s="78"/>
      <c r="VHJ98" s="78"/>
      <c r="VHK98" s="78"/>
      <c r="VHL98" s="78"/>
      <c r="VHM98" s="78"/>
      <c r="VHN98" s="78"/>
      <c r="VHO98" s="78"/>
      <c r="VHP98" s="78"/>
      <c r="VHQ98" s="78"/>
      <c r="VHR98" s="78"/>
      <c r="VHS98" s="78"/>
      <c r="VHT98" s="78"/>
      <c r="VHU98" s="78"/>
      <c r="VHV98" s="78"/>
      <c r="VHW98" s="78"/>
      <c r="VHX98" s="78"/>
      <c r="VHY98" s="78"/>
      <c r="VHZ98" s="78"/>
      <c r="VIA98" s="78"/>
      <c r="VIB98" s="78"/>
      <c r="VIC98" s="78"/>
      <c r="VID98" s="78"/>
      <c r="VIE98" s="78"/>
      <c r="VIF98" s="78"/>
      <c r="VIG98" s="78"/>
      <c r="VIH98" s="78"/>
      <c r="VII98" s="78"/>
      <c r="VIJ98" s="78"/>
      <c r="VIK98" s="78"/>
      <c r="VIL98" s="78"/>
      <c r="VIM98" s="78"/>
      <c r="VIN98" s="78"/>
      <c r="VIO98" s="78"/>
      <c r="VIP98" s="78"/>
      <c r="VIQ98" s="78"/>
      <c r="VIR98" s="78"/>
      <c r="VIS98" s="78"/>
      <c r="VIT98" s="78"/>
      <c r="VIU98" s="78"/>
      <c r="VIV98" s="78"/>
      <c r="VIW98" s="78"/>
      <c r="VIX98" s="78"/>
      <c r="VIY98" s="78"/>
      <c r="VIZ98" s="78"/>
      <c r="VJA98" s="78"/>
      <c r="VJB98" s="78"/>
      <c r="VJC98" s="78"/>
      <c r="VJD98" s="78"/>
      <c r="VJE98" s="78"/>
      <c r="VJF98" s="78"/>
      <c r="VJG98" s="78"/>
      <c r="VJH98" s="78"/>
      <c r="VJI98" s="78"/>
      <c r="VJJ98" s="78"/>
      <c r="VJK98" s="78"/>
      <c r="VJL98" s="78"/>
      <c r="VJM98" s="78"/>
      <c r="VJN98" s="78"/>
      <c r="VJO98" s="78"/>
      <c r="VJP98" s="78"/>
      <c r="VJQ98" s="78"/>
      <c r="VJR98" s="78"/>
      <c r="VJS98" s="78"/>
      <c r="VJT98" s="78"/>
      <c r="VJU98" s="78"/>
      <c r="VJV98" s="78"/>
      <c r="VJW98" s="78"/>
      <c r="VJX98" s="78"/>
      <c r="VJY98" s="78"/>
      <c r="VJZ98" s="78"/>
      <c r="VKA98" s="78"/>
      <c r="VKB98" s="78"/>
      <c r="VKC98" s="78"/>
      <c r="VKD98" s="78"/>
      <c r="VKE98" s="78"/>
      <c r="VKF98" s="78"/>
      <c r="VKG98" s="78"/>
      <c r="VKH98" s="78"/>
      <c r="VKI98" s="78"/>
      <c r="VKJ98" s="78"/>
      <c r="VKK98" s="78"/>
      <c r="VKL98" s="78"/>
      <c r="VKM98" s="78"/>
      <c r="VKN98" s="78"/>
      <c r="VKO98" s="78"/>
      <c r="VKP98" s="78"/>
      <c r="VKQ98" s="78"/>
      <c r="VKR98" s="78"/>
      <c r="VKS98" s="78"/>
      <c r="VKT98" s="78"/>
      <c r="VKU98" s="78"/>
      <c r="VKV98" s="78"/>
      <c r="VKW98" s="78"/>
      <c r="VKX98" s="78"/>
      <c r="VKY98" s="78"/>
      <c r="VKZ98" s="78"/>
      <c r="VLA98" s="78"/>
      <c r="VLB98" s="78"/>
      <c r="VLC98" s="78"/>
      <c r="VLD98" s="78"/>
      <c r="VLE98" s="78"/>
      <c r="VLF98" s="78"/>
      <c r="VLG98" s="78"/>
      <c r="VLH98" s="78"/>
      <c r="VLI98" s="78"/>
      <c r="VLJ98" s="78"/>
      <c r="VLK98" s="78"/>
      <c r="VLL98" s="78"/>
      <c r="VLM98" s="78"/>
      <c r="VLN98" s="78"/>
      <c r="VLO98" s="78"/>
      <c r="VLP98" s="78"/>
      <c r="VLQ98" s="78"/>
      <c r="VLR98" s="78"/>
      <c r="VLS98" s="78"/>
      <c r="VLT98" s="78"/>
      <c r="VLU98" s="78"/>
      <c r="VLV98" s="78"/>
      <c r="VLW98" s="78"/>
      <c r="VLX98" s="78"/>
      <c r="VLY98" s="78"/>
      <c r="VLZ98" s="78"/>
      <c r="VMA98" s="78"/>
      <c r="VMB98" s="78"/>
      <c r="VMC98" s="78"/>
      <c r="VMD98" s="78"/>
      <c r="VME98" s="78"/>
      <c r="VMF98" s="78"/>
      <c r="VMG98" s="78"/>
      <c r="VMH98" s="78"/>
      <c r="VMI98" s="78"/>
      <c r="VMJ98" s="78"/>
      <c r="VMK98" s="78"/>
      <c r="VML98" s="78"/>
      <c r="VMM98" s="78"/>
      <c r="VMN98" s="78"/>
      <c r="VMO98" s="78"/>
      <c r="VMP98" s="78"/>
      <c r="VMQ98" s="78"/>
      <c r="VMR98" s="78"/>
      <c r="VMS98" s="78"/>
      <c r="VMT98" s="78"/>
      <c r="VMU98" s="78"/>
      <c r="VMV98" s="78"/>
      <c r="VMW98" s="78"/>
      <c r="VMX98" s="78"/>
      <c r="VMY98" s="78"/>
      <c r="VMZ98" s="78"/>
      <c r="VNA98" s="78"/>
      <c r="VNB98" s="78"/>
      <c r="VNC98" s="78"/>
      <c r="VND98" s="78"/>
      <c r="VNE98" s="78"/>
      <c r="VNF98" s="78"/>
      <c r="VNG98" s="78"/>
      <c r="VNH98" s="78"/>
      <c r="VNI98" s="78"/>
      <c r="VNJ98" s="78"/>
      <c r="VNK98" s="78"/>
      <c r="VNL98" s="78"/>
      <c r="VNM98" s="78"/>
      <c r="VNN98" s="78"/>
      <c r="VNO98" s="78"/>
      <c r="VNP98" s="78"/>
      <c r="VNQ98" s="78"/>
      <c r="VNR98" s="78"/>
      <c r="VNS98" s="78"/>
      <c r="VNT98" s="78"/>
      <c r="VNU98" s="78"/>
      <c r="VNV98" s="78"/>
      <c r="VNW98" s="78"/>
      <c r="VNX98" s="78"/>
      <c r="VNY98" s="78"/>
      <c r="VNZ98" s="78"/>
      <c r="VOA98" s="78"/>
      <c r="VOB98" s="78"/>
      <c r="VOC98" s="78"/>
      <c r="VOD98" s="78"/>
      <c r="VOE98" s="78"/>
      <c r="VOF98" s="78"/>
      <c r="VOG98" s="78"/>
      <c r="VOH98" s="78"/>
      <c r="VOI98" s="78"/>
      <c r="VOJ98" s="78"/>
      <c r="VOK98" s="78"/>
      <c r="VOL98" s="78"/>
      <c r="VOM98" s="78"/>
      <c r="VON98" s="78"/>
      <c r="VOO98" s="78"/>
      <c r="VOP98" s="78"/>
      <c r="VOQ98" s="78"/>
      <c r="VOR98" s="78"/>
      <c r="VOS98" s="78"/>
      <c r="VOT98" s="78"/>
      <c r="VOU98" s="78"/>
      <c r="VOV98" s="78"/>
      <c r="VOW98" s="78"/>
      <c r="VOX98" s="78"/>
      <c r="VOY98" s="78"/>
      <c r="VOZ98" s="78"/>
      <c r="VPA98" s="78"/>
      <c r="VPB98" s="78"/>
      <c r="VPC98" s="78"/>
      <c r="VPD98" s="78"/>
      <c r="VPE98" s="78"/>
      <c r="VPF98" s="78"/>
      <c r="VPG98" s="78"/>
      <c r="VPH98" s="78"/>
      <c r="VPI98" s="78"/>
      <c r="VPJ98" s="78"/>
      <c r="VPK98" s="78"/>
      <c r="VPL98" s="78"/>
      <c r="VPM98" s="78"/>
      <c r="VPN98" s="78"/>
      <c r="VPO98" s="78"/>
      <c r="VPP98" s="78"/>
      <c r="VPQ98" s="78"/>
      <c r="VPR98" s="78"/>
      <c r="VPS98" s="78"/>
      <c r="VPT98" s="78"/>
      <c r="VPU98" s="78"/>
      <c r="VPV98" s="78"/>
      <c r="VPW98" s="78"/>
      <c r="VPX98" s="78"/>
      <c r="VPY98" s="78"/>
      <c r="VPZ98" s="78"/>
      <c r="VQA98" s="78"/>
      <c r="VQB98" s="78"/>
      <c r="VQC98" s="78"/>
      <c r="VQD98" s="78"/>
      <c r="VQE98" s="78"/>
      <c r="VQF98" s="78"/>
      <c r="VQG98" s="78"/>
      <c r="VQH98" s="78"/>
      <c r="VQI98" s="78"/>
      <c r="VQJ98" s="78"/>
      <c r="VQK98" s="78"/>
      <c r="VQL98" s="78"/>
      <c r="VQM98" s="78"/>
      <c r="VQN98" s="78"/>
      <c r="VQO98" s="78"/>
      <c r="VQP98" s="78"/>
      <c r="VQQ98" s="78"/>
      <c r="VQR98" s="78"/>
      <c r="VQS98" s="78"/>
      <c r="VQT98" s="78"/>
      <c r="VQU98" s="78"/>
      <c r="VQV98" s="78"/>
      <c r="VQW98" s="78"/>
      <c r="VQX98" s="78"/>
      <c r="VQY98" s="78"/>
      <c r="VQZ98" s="78"/>
      <c r="VRA98" s="78"/>
      <c r="VRB98" s="78"/>
      <c r="VRC98" s="78"/>
      <c r="VRD98" s="78"/>
      <c r="VRE98" s="78"/>
      <c r="VRF98" s="78"/>
      <c r="VRG98" s="78"/>
      <c r="VRH98" s="78"/>
      <c r="VRI98" s="78"/>
      <c r="VRJ98" s="78"/>
      <c r="VRK98" s="78"/>
      <c r="VRL98" s="78"/>
      <c r="VRM98" s="78"/>
      <c r="VRN98" s="78"/>
      <c r="VRO98" s="78"/>
      <c r="VRP98" s="78"/>
      <c r="VRQ98" s="78"/>
      <c r="VRR98" s="78"/>
      <c r="VRS98" s="78"/>
      <c r="VRT98" s="78"/>
      <c r="VRU98" s="78"/>
      <c r="VRV98" s="78"/>
      <c r="VRW98" s="78"/>
      <c r="VRX98" s="78"/>
      <c r="VRY98" s="78"/>
      <c r="VRZ98" s="78"/>
      <c r="VSA98" s="78"/>
      <c r="VSB98" s="78"/>
      <c r="VSC98" s="78"/>
      <c r="VSD98" s="78"/>
      <c r="VSE98" s="78"/>
      <c r="VSF98" s="78"/>
      <c r="VSG98" s="78"/>
      <c r="VSH98" s="78"/>
      <c r="VSI98" s="78"/>
      <c r="VSJ98" s="78"/>
      <c r="VSK98" s="78"/>
      <c r="VSL98" s="78"/>
      <c r="VSM98" s="78"/>
      <c r="VSN98" s="78"/>
      <c r="VSO98" s="78"/>
      <c r="VSP98" s="78"/>
      <c r="VSQ98" s="78"/>
      <c r="VSR98" s="78"/>
      <c r="VSS98" s="78"/>
      <c r="VST98" s="78"/>
      <c r="VSU98" s="78"/>
      <c r="VSV98" s="78"/>
      <c r="VSW98" s="78"/>
      <c r="VSX98" s="78"/>
      <c r="VSY98" s="78"/>
      <c r="VSZ98" s="78"/>
      <c r="VTA98" s="78"/>
      <c r="VTB98" s="78"/>
      <c r="VTC98" s="78"/>
      <c r="VTD98" s="78"/>
      <c r="VTE98" s="78"/>
      <c r="VTF98" s="78"/>
      <c r="VTG98" s="78"/>
      <c r="VTH98" s="78"/>
      <c r="VTI98" s="78"/>
      <c r="VTJ98" s="78"/>
      <c r="VTK98" s="78"/>
      <c r="VTL98" s="78"/>
      <c r="VTM98" s="78"/>
      <c r="VTN98" s="78"/>
      <c r="VTO98" s="78"/>
      <c r="VTP98" s="78"/>
      <c r="VTQ98" s="78"/>
      <c r="VTR98" s="78"/>
      <c r="VTS98" s="78"/>
      <c r="VTT98" s="78"/>
      <c r="VTU98" s="78"/>
      <c r="VTV98" s="78"/>
      <c r="VTW98" s="78"/>
      <c r="VTX98" s="78"/>
      <c r="VTY98" s="78"/>
      <c r="VTZ98" s="78"/>
      <c r="VUA98" s="78"/>
      <c r="VUB98" s="78"/>
      <c r="VUC98" s="78"/>
      <c r="VUD98" s="78"/>
      <c r="VUE98" s="78"/>
      <c r="VUF98" s="78"/>
      <c r="VUG98" s="78"/>
      <c r="VUH98" s="78"/>
      <c r="VUI98" s="78"/>
      <c r="VUJ98" s="78"/>
      <c r="VUK98" s="78"/>
      <c r="VUL98" s="78"/>
      <c r="VUM98" s="78"/>
      <c r="VUN98" s="78"/>
      <c r="VUO98" s="78"/>
      <c r="VUP98" s="78"/>
      <c r="VUQ98" s="78"/>
      <c r="VUR98" s="78"/>
      <c r="VUS98" s="78"/>
      <c r="VUT98" s="78"/>
      <c r="VUU98" s="78"/>
      <c r="VUV98" s="78"/>
      <c r="VUW98" s="78"/>
      <c r="VUX98" s="78"/>
      <c r="VUY98" s="78"/>
      <c r="VUZ98" s="78"/>
      <c r="VVA98" s="78"/>
      <c r="VVB98" s="78"/>
      <c r="VVC98" s="78"/>
      <c r="VVD98" s="78"/>
      <c r="VVE98" s="78"/>
      <c r="VVF98" s="78"/>
      <c r="VVG98" s="78"/>
      <c r="VVH98" s="78"/>
      <c r="VVI98" s="78"/>
      <c r="VVJ98" s="78"/>
      <c r="VVK98" s="78"/>
      <c r="VVL98" s="78"/>
      <c r="VVM98" s="78"/>
      <c r="VVN98" s="78"/>
      <c r="VVO98" s="78"/>
      <c r="VVP98" s="78"/>
      <c r="VVQ98" s="78"/>
      <c r="VVR98" s="78"/>
      <c r="VVS98" s="78"/>
      <c r="VVT98" s="78"/>
      <c r="VVU98" s="78"/>
      <c r="VVV98" s="78"/>
      <c r="VVW98" s="78"/>
      <c r="VVX98" s="78"/>
      <c r="VVY98" s="78"/>
      <c r="VVZ98" s="78"/>
      <c r="VWA98" s="78"/>
      <c r="VWB98" s="78"/>
      <c r="VWC98" s="78"/>
      <c r="VWD98" s="78"/>
      <c r="VWE98" s="78"/>
      <c r="VWF98" s="78"/>
      <c r="VWG98" s="78"/>
      <c r="VWH98" s="78"/>
      <c r="VWI98" s="78"/>
      <c r="VWJ98" s="78"/>
      <c r="VWK98" s="78"/>
      <c r="VWL98" s="78"/>
      <c r="VWM98" s="78"/>
      <c r="VWN98" s="78"/>
      <c r="VWO98" s="78"/>
      <c r="VWP98" s="78"/>
      <c r="VWQ98" s="78"/>
      <c r="VWR98" s="78"/>
      <c r="VWS98" s="78"/>
      <c r="VWT98" s="78"/>
      <c r="VWU98" s="78"/>
      <c r="VWV98" s="78"/>
      <c r="VWW98" s="78"/>
      <c r="VWX98" s="78"/>
      <c r="VWY98" s="78"/>
      <c r="VWZ98" s="78"/>
      <c r="VXA98" s="78"/>
      <c r="VXB98" s="78"/>
      <c r="VXC98" s="78"/>
      <c r="VXD98" s="78"/>
      <c r="VXE98" s="78"/>
      <c r="VXF98" s="78"/>
      <c r="VXG98" s="78"/>
      <c r="VXH98" s="78"/>
      <c r="VXI98" s="78"/>
      <c r="VXJ98" s="78"/>
      <c r="VXK98" s="78"/>
      <c r="VXL98" s="78"/>
      <c r="VXM98" s="78"/>
      <c r="VXN98" s="78"/>
      <c r="VXO98" s="78"/>
      <c r="VXP98" s="78"/>
      <c r="VXQ98" s="78"/>
      <c r="VXR98" s="78"/>
      <c r="VXS98" s="78"/>
      <c r="VXT98" s="78"/>
      <c r="VXU98" s="78"/>
      <c r="VXV98" s="78"/>
      <c r="VXW98" s="78"/>
      <c r="VXX98" s="78"/>
      <c r="VXY98" s="78"/>
      <c r="VXZ98" s="78"/>
      <c r="VYA98" s="78"/>
      <c r="VYB98" s="78"/>
      <c r="VYC98" s="78"/>
      <c r="VYD98" s="78"/>
      <c r="VYE98" s="78"/>
      <c r="VYF98" s="78"/>
      <c r="VYG98" s="78"/>
      <c r="VYH98" s="78"/>
      <c r="VYI98" s="78"/>
      <c r="VYJ98" s="78"/>
      <c r="VYK98" s="78"/>
      <c r="VYL98" s="78"/>
      <c r="VYM98" s="78"/>
      <c r="VYN98" s="78"/>
      <c r="VYO98" s="78"/>
      <c r="VYP98" s="78"/>
      <c r="VYQ98" s="78"/>
      <c r="VYR98" s="78"/>
      <c r="VYS98" s="78"/>
      <c r="VYT98" s="78"/>
      <c r="VYU98" s="78"/>
      <c r="VYV98" s="78"/>
      <c r="VYW98" s="78"/>
      <c r="VYX98" s="78"/>
      <c r="VYY98" s="78"/>
      <c r="VYZ98" s="78"/>
      <c r="VZA98" s="78"/>
      <c r="VZB98" s="78"/>
      <c r="VZC98" s="78"/>
      <c r="VZD98" s="78"/>
      <c r="VZE98" s="78"/>
      <c r="VZF98" s="78"/>
      <c r="VZG98" s="78"/>
      <c r="VZH98" s="78"/>
      <c r="VZI98" s="78"/>
      <c r="VZJ98" s="78"/>
      <c r="VZK98" s="78"/>
      <c r="VZL98" s="78"/>
      <c r="VZM98" s="78"/>
      <c r="VZN98" s="78"/>
      <c r="VZO98" s="78"/>
      <c r="VZP98" s="78"/>
      <c r="VZQ98" s="78"/>
      <c r="VZR98" s="78"/>
      <c r="VZS98" s="78"/>
      <c r="VZT98" s="78"/>
      <c r="VZU98" s="78"/>
      <c r="VZV98" s="78"/>
      <c r="VZW98" s="78"/>
      <c r="VZX98" s="78"/>
      <c r="VZY98" s="78"/>
      <c r="VZZ98" s="78"/>
      <c r="WAA98" s="78"/>
      <c r="WAB98" s="78"/>
      <c r="WAC98" s="78"/>
      <c r="WAD98" s="78"/>
      <c r="WAE98" s="78"/>
      <c r="WAF98" s="78"/>
      <c r="WAG98" s="78"/>
      <c r="WAH98" s="78"/>
      <c r="WAI98" s="78"/>
      <c r="WAJ98" s="78"/>
      <c r="WAK98" s="78"/>
      <c r="WAL98" s="78"/>
      <c r="WAM98" s="78"/>
      <c r="WAN98" s="78"/>
      <c r="WAO98" s="78"/>
      <c r="WAP98" s="78"/>
      <c r="WAQ98" s="78"/>
      <c r="WAR98" s="78"/>
      <c r="WAS98" s="78"/>
      <c r="WAT98" s="78"/>
      <c r="WAU98" s="78"/>
      <c r="WAV98" s="78"/>
      <c r="WAW98" s="78"/>
      <c r="WAX98" s="78"/>
      <c r="WAY98" s="78"/>
      <c r="WAZ98" s="78"/>
      <c r="WBA98" s="78"/>
      <c r="WBB98" s="78"/>
      <c r="WBC98" s="78"/>
      <c r="WBD98" s="78"/>
      <c r="WBE98" s="78"/>
      <c r="WBF98" s="78"/>
      <c r="WBG98" s="78"/>
      <c r="WBH98" s="78"/>
      <c r="WBI98" s="78"/>
      <c r="WBJ98" s="78"/>
      <c r="WBK98" s="78"/>
      <c r="WBL98" s="78"/>
      <c r="WBM98" s="78"/>
      <c r="WBN98" s="78"/>
      <c r="WBO98" s="78"/>
      <c r="WBP98" s="78"/>
      <c r="WBQ98" s="78"/>
      <c r="WBR98" s="78"/>
      <c r="WBS98" s="78"/>
      <c r="WBT98" s="78"/>
      <c r="WBU98" s="78"/>
      <c r="WBV98" s="78"/>
      <c r="WBW98" s="78"/>
      <c r="WBX98" s="78"/>
      <c r="WBY98" s="78"/>
      <c r="WBZ98" s="78"/>
      <c r="WCA98" s="78"/>
      <c r="WCB98" s="78"/>
      <c r="WCC98" s="78"/>
      <c r="WCD98" s="78"/>
      <c r="WCE98" s="78"/>
      <c r="WCF98" s="78"/>
      <c r="WCG98" s="78"/>
      <c r="WCH98" s="78"/>
      <c r="WCI98" s="78"/>
      <c r="WCJ98" s="78"/>
      <c r="WCK98" s="78"/>
      <c r="WCL98" s="78"/>
      <c r="WCM98" s="78"/>
      <c r="WCN98" s="78"/>
      <c r="WCO98" s="78"/>
      <c r="WCP98" s="78"/>
      <c r="WCQ98" s="78"/>
      <c r="WCR98" s="78"/>
      <c r="WCS98" s="78"/>
      <c r="WCT98" s="78"/>
      <c r="WCU98" s="78"/>
      <c r="WCV98" s="78"/>
      <c r="WCW98" s="78"/>
      <c r="WCX98" s="78"/>
      <c r="WCY98" s="78"/>
      <c r="WCZ98" s="78"/>
      <c r="WDA98" s="78"/>
      <c r="WDB98" s="78"/>
      <c r="WDC98" s="78"/>
      <c r="WDD98" s="78"/>
      <c r="WDE98" s="78"/>
      <c r="WDF98" s="78"/>
      <c r="WDG98" s="78"/>
      <c r="WDH98" s="78"/>
      <c r="WDI98" s="78"/>
      <c r="WDJ98" s="78"/>
      <c r="WDK98" s="78"/>
      <c r="WDL98" s="78"/>
      <c r="WDM98" s="78"/>
      <c r="WDN98" s="78"/>
      <c r="WDO98" s="78"/>
      <c r="WDP98" s="78"/>
      <c r="WDQ98" s="78"/>
      <c r="WDR98" s="78"/>
      <c r="WDS98" s="78"/>
      <c r="WDT98" s="78"/>
      <c r="WDU98" s="78"/>
      <c r="WDV98" s="78"/>
      <c r="WDW98" s="78"/>
      <c r="WDX98" s="78"/>
      <c r="WDY98" s="78"/>
      <c r="WDZ98" s="78"/>
      <c r="WEA98" s="78"/>
      <c r="WEB98" s="78"/>
      <c r="WEC98" s="78"/>
      <c r="WED98" s="78"/>
      <c r="WEE98" s="78"/>
      <c r="WEF98" s="78"/>
      <c r="WEG98" s="78"/>
      <c r="WEH98" s="78"/>
      <c r="WEI98" s="78"/>
      <c r="WEJ98" s="78"/>
      <c r="WEK98" s="78"/>
      <c r="WEL98" s="78"/>
      <c r="WEM98" s="78"/>
      <c r="WEN98" s="78"/>
      <c r="WEO98" s="78"/>
      <c r="WEP98" s="78"/>
      <c r="WEQ98" s="78"/>
      <c r="WER98" s="78"/>
      <c r="WES98" s="78"/>
      <c r="WET98" s="78"/>
      <c r="WEU98" s="78"/>
      <c r="WEV98" s="78"/>
      <c r="WEW98" s="78"/>
      <c r="WEX98" s="78"/>
      <c r="WEY98" s="78"/>
      <c r="WEZ98" s="78"/>
      <c r="WFA98" s="78"/>
      <c r="WFB98" s="78"/>
      <c r="WFC98" s="78"/>
      <c r="WFD98" s="78"/>
      <c r="WFE98" s="78"/>
      <c r="WFF98" s="78"/>
      <c r="WFG98" s="78"/>
      <c r="WFH98" s="78"/>
      <c r="WFI98" s="78"/>
      <c r="WFJ98" s="78"/>
      <c r="WFK98" s="78"/>
      <c r="WFL98" s="78"/>
      <c r="WFM98" s="78"/>
      <c r="WFN98" s="78"/>
      <c r="WFO98" s="78"/>
      <c r="WFP98" s="78"/>
      <c r="WFQ98" s="78"/>
      <c r="WFR98" s="78"/>
      <c r="WFS98" s="78"/>
      <c r="WFT98" s="78"/>
      <c r="WFU98" s="78"/>
      <c r="WFV98" s="78"/>
      <c r="WFW98" s="78"/>
      <c r="WFX98" s="78"/>
      <c r="WFY98" s="78"/>
      <c r="WFZ98" s="78"/>
      <c r="WGA98" s="78"/>
      <c r="WGB98" s="78"/>
      <c r="WGC98" s="78"/>
      <c r="WGD98" s="78"/>
      <c r="WGE98" s="78"/>
      <c r="WGF98" s="78"/>
      <c r="WGG98" s="78"/>
      <c r="WGH98" s="78"/>
      <c r="WGI98" s="78"/>
      <c r="WGJ98" s="78"/>
      <c r="WGK98" s="78"/>
      <c r="WGL98" s="78"/>
      <c r="WGM98" s="78"/>
      <c r="WGN98" s="78"/>
      <c r="WGO98" s="78"/>
      <c r="WGP98" s="78"/>
      <c r="WGQ98" s="78"/>
      <c r="WGR98" s="78"/>
      <c r="WGS98" s="78"/>
      <c r="WGT98" s="78"/>
      <c r="WGU98" s="78"/>
      <c r="WGV98" s="78"/>
      <c r="WGW98" s="78"/>
      <c r="WGX98" s="78"/>
      <c r="WGY98" s="78"/>
      <c r="WGZ98" s="78"/>
      <c r="WHA98" s="78"/>
      <c r="WHB98" s="78"/>
      <c r="WHC98" s="78"/>
      <c r="WHD98" s="78"/>
      <c r="WHE98" s="78"/>
      <c r="WHF98" s="78"/>
      <c r="WHG98" s="78"/>
      <c r="WHH98" s="78"/>
      <c r="WHI98" s="78"/>
      <c r="WHJ98" s="78"/>
      <c r="WHK98" s="78"/>
      <c r="WHL98" s="78"/>
      <c r="WHM98" s="78"/>
      <c r="WHN98" s="78"/>
      <c r="WHO98" s="78"/>
      <c r="WHP98" s="78"/>
      <c r="WHQ98" s="78"/>
      <c r="WHR98" s="78"/>
      <c r="WHS98" s="78"/>
      <c r="WHT98" s="78"/>
      <c r="WHU98" s="78"/>
      <c r="WHV98" s="78"/>
      <c r="WHW98" s="78"/>
      <c r="WHX98" s="78"/>
      <c r="WHY98" s="78"/>
      <c r="WHZ98" s="78"/>
      <c r="WIA98" s="78"/>
      <c r="WIB98" s="78"/>
      <c r="WIC98" s="78"/>
      <c r="WID98" s="78"/>
      <c r="WIE98" s="78"/>
      <c r="WIF98" s="78"/>
      <c r="WIG98" s="78"/>
      <c r="WIH98" s="78"/>
      <c r="WII98" s="78"/>
      <c r="WIJ98" s="78"/>
      <c r="WIK98" s="78"/>
      <c r="WIL98" s="78"/>
      <c r="WIM98" s="78"/>
      <c r="WIN98" s="78"/>
      <c r="WIO98" s="78"/>
      <c r="WIP98" s="78"/>
      <c r="WIQ98" s="78"/>
      <c r="WIR98" s="78"/>
      <c r="WIS98" s="78"/>
      <c r="WIT98" s="78"/>
      <c r="WIU98" s="78"/>
      <c r="WIV98" s="78"/>
      <c r="WIW98" s="78"/>
      <c r="WIX98" s="78"/>
      <c r="WIY98" s="78"/>
      <c r="WIZ98" s="78"/>
      <c r="WJA98" s="78"/>
      <c r="WJB98" s="78"/>
      <c r="WJC98" s="78"/>
      <c r="WJD98" s="78"/>
      <c r="WJE98" s="78"/>
      <c r="WJF98" s="78"/>
      <c r="WJG98" s="78"/>
      <c r="WJH98" s="78"/>
      <c r="WJI98" s="78"/>
      <c r="WJJ98" s="78"/>
      <c r="WJK98" s="78"/>
      <c r="WJL98" s="78"/>
      <c r="WJM98" s="78"/>
      <c r="WJN98" s="78"/>
      <c r="WJO98" s="78"/>
      <c r="WJP98" s="78"/>
      <c r="WJQ98" s="78"/>
      <c r="WJR98" s="78"/>
      <c r="WJS98" s="78"/>
      <c r="WJT98" s="78"/>
      <c r="WJU98" s="78"/>
      <c r="WJV98" s="78"/>
      <c r="WJW98" s="78"/>
      <c r="WJX98" s="78"/>
      <c r="WJY98" s="78"/>
      <c r="WJZ98" s="78"/>
      <c r="WKA98" s="78"/>
      <c r="WKB98" s="78"/>
      <c r="WKC98" s="78"/>
      <c r="WKD98" s="78"/>
      <c r="WKE98" s="78"/>
      <c r="WKF98" s="78"/>
      <c r="WKG98" s="78"/>
      <c r="WKH98" s="78"/>
      <c r="WKI98" s="78"/>
      <c r="WKJ98" s="78"/>
      <c r="WKK98" s="78"/>
      <c r="WKL98" s="78"/>
      <c r="WKM98" s="78"/>
      <c r="WKN98" s="78"/>
      <c r="WKO98" s="78"/>
      <c r="WKP98" s="78"/>
      <c r="WKQ98" s="78"/>
      <c r="WKR98" s="78"/>
      <c r="WKS98" s="78"/>
      <c r="WKT98" s="78"/>
      <c r="WKU98" s="78"/>
      <c r="WKV98" s="78"/>
      <c r="WKW98" s="78"/>
      <c r="WKX98" s="78"/>
      <c r="WKY98" s="78"/>
      <c r="WKZ98" s="78"/>
      <c r="WLA98" s="78"/>
      <c r="WLB98" s="78"/>
      <c r="WLC98" s="78"/>
      <c r="WLD98" s="78"/>
      <c r="WLE98" s="78"/>
      <c r="WLF98" s="78"/>
      <c r="WLG98" s="78"/>
      <c r="WLH98" s="78"/>
      <c r="WLI98" s="78"/>
      <c r="WLJ98" s="78"/>
      <c r="WLK98" s="78"/>
      <c r="WLL98" s="78"/>
      <c r="WLM98" s="78"/>
      <c r="WLN98" s="78"/>
      <c r="WLO98" s="78"/>
      <c r="WLP98" s="78"/>
      <c r="WLQ98" s="78"/>
      <c r="WLR98" s="78"/>
      <c r="WLS98" s="78"/>
      <c r="WLT98" s="78"/>
      <c r="WLU98" s="78"/>
      <c r="WLV98" s="78"/>
      <c r="WLW98" s="78"/>
      <c r="WLX98" s="78"/>
      <c r="WLY98" s="78"/>
      <c r="WLZ98" s="78"/>
      <c r="WMA98" s="78"/>
      <c r="WMB98" s="78"/>
      <c r="WMC98" s="78"/>
      <c r="WMD98" s="78"/>
      <c r="WME98" s="78"/>
      <c r="WMF98" s="78"/>
      <c r="WMG98" s="78"/>
      <c r="WMH98" s="78"/>
      <c r="WMI98" s="78"/>
      <c r="WMJ98" s="78"/>
      <c r="WMK98" s="78"/>
      <c r="WML98" s="78"/>
      <c r="WMM98" s="78"/>
      <c r="WMN98" s="78"/>
      <c r="WMO98" s="78"/>
      <c r="WMP98" s="78"/>
      <c r="WMQ98" s="78"/>
      <c r="WMR98" s="78"/>
      <c r="WMS98" s="78"/>
      <c r="WMT98" s="78"/>
      <c r="WMU98" s="78"/>
      <c r="WMV98" s="78"/>
      <c r="WMW98" s="78"/>
      <c r="WMX98" s="78"/>
      <c r="WMY98" s="78"/>
      <c r="WMZ98" s="78"/>
      <c r="WNA98" s="78"/>
      <c r="WNB98" s="78"/>
      <c r="WNC98" s="78"/>
      <c r="WND98" s="78"/>
      <c r="WNE98" s="78"/>
      <c r="WNF98" s="78"/>
      <c r="WNG98" s="78"/>
      <c r="WNH98" s="78"/>
      <c r="WNI98" s="78"/>
      <c r="WNJ98" s="78"/>
      <c r="WNK98" s="78"/>
      <c r="WNL98" s="78"/>
      <c r="WNM98" s="78"/>
      <c r="WNN98" s="78"/>
      <c r="WNO98" s="78"/>
      <c r="WNP98" s="78"/>
      <c r="WNQ98" s="78"/>
      <c r="WNR98" s="78"/>
      <c r="WNS98" s="78"/>
      <c r="WNT98" s="78"/>
      <c r="WNU98" s="78"/>
      <c r="WNV98" s="78"/>
      <c r="WNW98" s="78"/>
      <c r="WNX98" s="78"/>
      <c r="WNY98" s="78"/>
      <c r="WNZ98" s="78"/>
      <c r="WOA98" s="78"/>
      <c r="WOB98" s="78"/>
      <c r="WOC98" s="78"/>
      <c r="WOD98" s="78"/>
      <c r="WOE98" s="78"/>
      <c r="WOF98" s="78"/>
      <c r="WOG98" s="78"/>
      <c r="WOH98" s="78"/>
      <c r="WOI98" s="78"/>
      <c r="WOJ98" s="78"/>
      <c r="WOK98" s="78"/>
      <c r="WOL98" s="78"/>
      <c r="WOM98" s="78"/>
      <c r="WON98" s="78"/>
      <c r="WOO98" s="78"/>
      <c r="WOP98" s="78"/>
      <c r="WOQ98" s="78"/>
      <c r="WOR98" s="78"/>
      <c r="WOS98" s="78"/>
      <c r="WOT98" s="78"/>
      <c r="WOU98" s="78"/>
      <c r="WOV98" s="78"/>
      <c r="WOW98" s="78"/>
      <c r="WOX98" s="78"/>
      <c r="WOY98" s="78"/>
      <c r="WOZ98" s="78"/>
      <c r="WPA98" s="78"/>
      <c r="WPB98" s="78"/>
      <c r="WPC98" s="78"/>
      <c r="WPD98" s="78"/>
      <c r="WPE98" s="78"/>
      <c r="WPF98" s="78"/>
      <c r="WPG98" s="78"/>
      <c r="WPH98" s="78"/>
      <c r="WPI98" s="78"/>
      <c r="WPJ98" s="78"/>
      <c r="WPK98" s="78"/>
      <c r="WPL98" s="78"/>
      <c r="WPM98" s="78"/>
      <c r="WPN98" s="78"/>
      <c r="WPO98" s="78"/>
      <c r="WPP98" s="78"/>
      <c r="WPQ98" s="78"/>
      <c r="WPR98" s="78"/>
      <c r="WPS98" s="78"/>
      <c r="WPT98" s="78"/>
      <c r="WPU98" s="78"/>
      <c r="WPV98" s="78"/>
      <c r="WPW98" s="78"/>
      <c r="WPX98" s="78"/>
      <c r="WPY98" s="78"/>
      <c r="WPZ98" s="78"/>
      <c r="WQA98" s="78"/>
      <c r="WQB98" s="78"/>
      <c r="WQC98" s="78"/>
      <c r="WQD98" s="78"/>
      <c r="WQE98" s="78"/>
      <c r="WQF98" s="78"/>
      <c r="WQG98" s="78"/>
      <c r="WQH98" s="78"/>
      <c r="WQI98" s="78"/>
      <c r="WQJ98" s="78"/>
      <c r="WQK98" s="78"/>
      <c r="WQL98" s="78"/>
      <c r="WQM98" s="78"/>
      <c r="WQN98" s="78"/>
      <c r="WQO98" s="78"/>
      <c r="WQP98" s="78"/>
      <c r="WQQ98" s="78"/>
      <c r="WQR98" s="78"/>
      <c r="WQS98" s="78"/>
      <c r="WQT98" s="78"/>
      <c r="WQU98" s="78"/>
      <c r="WQV98" s="78"/>
      <c r="WQW98" s="78"/>
      <c r="WQX98" s="78"/>
      <c r="WQY98" s="78"/>
      <c r="WQZ98" s="78"/>
      <c r="WRA98" s="78"/>
      <c r="WRB98" s="78"/>
      <c r="WRC98" s="78"/>
      <c r="WRD98" s="78"/>
      <c r="WRE98" s="78"/>
      <c r="WRF98" s="78"/>
      <c r="WRG98" s="78"/>
      <c r="WRH98" s="78"/>
      <c r="WRI98" s="78"/>
      <c r="WRJ98" s="78"/>
      <c r="WRK98" s="78"/>
      <c r="WRL98" s="78"/>
      <c r="WRM98" s="78"/>
      <c r="WRN98" s="78"/>
      <c r="WRO98" s="78"/>
      <c r="WRP98" s="78"/>
      <c r="WRQ98" s="78"/>
      <c r="WRR98" s="78"/>
      <c r="WRS98" s="78"/>
      <c r="WRT98" s="78"/>
      <c r="WRU98" s="78"/>
      <c r="WRV98" s="78"/>
      <c r="WRW98" s="78"/>
      <c r="WRX98" s="78"/>
      <c r="WRY98" s="78"/>
      <c r="WRZ98" s="78"/>
      <c r="WSA98" s="78"/>
      <c r="WSB98" s="78"/>
      <c r="WSC98" s="78"/>
      <c r="WSD98" s="78"/>
      <c r="WSE98" s="78"/>
      <c r="WSF98" s="78"/>
      <c r="WSG98" s="78"/>
      <c r="WSH98" s="78"/>
      <c r="WSI98" s="78"/>
      <c r="WSJ98" s="78"/>
      <c r="WSK98" s="78"/>
      <c r="WSL98" s="78"/>
      <c r="WSM98" s="78"/>
      <c r="WSN98" s="78"/>
      <c r="WSO98" s="78"/>
      <c r="WSP98" s="78"/>
      <c r="WSQ98" s="78"/>
      <c r="WSR98" s="78"/>
      <c r="WSS98" s="78"/>
      <c r="WST98" s="78"/>
      <c r="WSU98" s="78"/>
      <c r="WSV98" s="78"/>
      <c r="WSW98" s="78"/>
      <c r="WSX98" s="78"/>
      <c r="WSY98" s="78"/>
      <c r="WSZ98" s="78"/>
      <c r="WTA98" s="78"/>
      <c r="WTB98" s="78"/>
      <c r="WTC98" s="78"/>
      <c r="WTD98" s="78"/>
      <c r="WTE98" s="78"/>
      <c r="WTF98" s="78"/>
      <c r="WTG98" s="78"/>
      <c r="WTH98" s="78"/>
      <c r="WTI98" s="78"/>
      <c r="WTJ98" s="78"/>
      <c r="WTK98" s="78"/>
      <c r="WTL98" s="78"/>
      <c r="WTM98" s="78"/>
      <c r="WTN98" s="78"/>
      <c r="WTO98" s="78"/>
      <c r="WTP98" s="78"/>
      <c r="WTQ98" s="78"/>
      <c r="WTR98" s="78"/>
      <c r="WTS98" s="78"/>
      <c r="WTT98" s="78"/>
      <c r="WTU98" s="78"/>
      <c r="WTV98" s="78"/>
      <c r="WTW98" s="78"/>
      <c r="WTX98" s="78"/>
      <c r="WTY98" s="78"/>
      <c r="WTZ98" s="78"/>
      <c r="WUA98" s="78"/>
      <c r="WUB98" s="78"/>
      <c r="WUC98" s="78"/>
      <c r="WUD98" s="78"/>
      <c r="WUE98" s="78"/>
      <c r="WUF98" s="78"/>
      <c r="WUG98" s="78"/>
      <c r="WUH98" s="78"/>
      <c r="WUI98" s="78"/>
      <c r="WUJ98" s="78"/>
      <c r="WUK98" s="78"/>
      <c r="WUL98" s="78"/>
      <c r="WUM98" s="78"/>
      <c r="WUN98" s="78"/>
      <c r="WUO98" s="78"/>
      <c r="WUP98" s="78"/>
      <c r="WUQ98" s="78"/>
      <c r="WUR98" s="78"/>
      <c r="WUS98" s="78"/>
      <c r="WUT98" s="78"/>
      <c r="WUU98" s="78"/>
      <c r="WUV98" s="78"/>
      <c r="WUW98" s="78"/>
      <c r="WUX98" s="78"/>
      <c r="WUY98" s="78"/>
      <c r="WUZ98" s="78"/>
      <c r="WVA98" s="78"/>
      <c r="WVB98" s="78"/>
      <c r="WVC98" s="78"/>
      <c r="WVD98" s="78"/>
      <c r="WVE98" s="78"/>
      <c r="WVF98" s="78"/>
      <c r="WVG98" s="78"/>
      <c r="WVH98" s="78"/>
      <c r="WVI98" s="78"/>
      <c r="WVJ98" s="78"/>
      <c r="WVK98" s="78"/>
      <c r="WVL98" s="78"/>
      <c r="WVM98" s="78"/>
      <c r="WVN98" s="78"/>
      <c r="WVO98" s="78"/>
      <c r="WVP98" s="78"/>
      <c r="WVQ98" s="78"/>
      <c r="WVR98" s="78"/>
      <c r="WVS98" s="78"/>
      <c r="WVT98" s="78"/>
      <c r="WVU98" s="78"/>
      <c r="WVV98" s="78"/>
      <c r="WVW98" s="78"/>
      <c r="WVX98" s="78"/>
      <c r="WVY98" s="78"/>
      <c r="WVZ98" s="78"/>
      <c r="WWA98" s="78"/>
      <c r="WWB98" s="78"/>
      <c r="WWC98" s="78"/>
      <c r="WWD98" s="78"/>
      <c r="WWE98" s="78"/>
      <c r="WWF98" s="78"/>
      <c r="WWG98" s="78"/>
      <c r="WWH98" s="78"/>
      <c r="WWI98" s="78"/>
      <c r="WWJ98" s="78"/>
      <c r="WWK98" s="78"/>
      <c r="WWL98" s="78"/>
      <c r="WWM98" s="78"/>
      <c r="WWN98" s="78"/>
      <c r="WWO98" s="78"/>
      <c r="WWP98" s="78"/>
      <c r="WWQ98" s="78"/>
      <c r="WWR98" s="78"/>
      <c r="WWS98" s="78"/>
      <c r="WWT98" s="78"/>
      <c r="WWU98" s="78"/>
      <c r="WWV98" s="78"/>
      <c r="WWW98" s="78"/>
      <c r="WWX98" s="78"/>
      <c r="WWY98" s="78"/>
      <c r="WWZ98" s="78"/>
      <c r="WXA98" s="78"/>
      <c r="WXB98" s="78"/>
      <c r="WXC98" s="78"/>
      <c r="WXD98" s="78"/>
      <c r="WXE98" s="78"/>
      <c r="WXF98" s="78"/>
      <c r="WXG98" s="78"/>
      <c r="WXH98" s="78"/>
      <c r="WXI98" s="78"/>
      <c r="WXJ98" s="78"/>
      <c r="WXK98" s="78"/>
      <c r="WXL98" s="78"/>
      <c r="WXM98" s="78"/>
      <c r="WXN98" s="78"/>
      <c r="WXO98" s="78"/>
      <c r="WXP98" s="78"/>
      <c r="WXQ98" s="78"/>
      <c r="WXR98" s="78"/>
      <c r="WXS98" s="78"/>
      <c r="WXT98" s="78"/>
      <c r="WXU98" s="78"/>
      <c r="WXV98" s="78"/>
      <c r="WXW98" s="78"/>
      <c r="WXX98" s="78"/>
      <c r="WXY98" s="78"/>
      <c r="WXZ98" s="78"/>
      <c r="WYA98" s="78"/>
      <c r="WYB98" s="78"/>
      <c r="WYC98" s="78"/>
      <c r="WYD98" s="78"/>
      <c r="WYE98" s="78"/>
      <c r="WYF98" s="78"/>
      <c r="WYG98" s="78"/>
      <c r="WYH98" s="78"/>
      <c r="WYI98" s="78"/>
      <c r="WYJ98" s="78"/>
      <c r="WYK98" s="78"/>
      <c r="WYL98" s="78"/>
      <c r="WYM98" s="78"/>
      <c r="WYN98" s="78"/>
      <c r="WYO98" s="78"/>
      <c r="WYP98" s="78"/>
      <c r="WYQ98" s="78"/>
      <c r="WYR98" s="78"/>
      <c r="WYS98" s="78"/>
      <c r="WYT98" s="78"/>
      <c r="WYU98" s="78"/>
      <c r="WYV98" s="78"/>
      <c r="WYW98" s="78"/>
      <c r="WYX98" s="78"/>
      <c r="WYY98" s="78"/>
      <c r="WYZ98" s="78"/>
      <c r="WZA98" s="78"/>
      <c r="WZB98" s="78"/>
      <c r="WZC98" s="78"/>
      <c r="WZD98" s="78"/>
      <c r="WZE98" s="78"/>
      <c r="WZF98" s="78"/>
      <c r="WZG98" s="78"/>
      <c r="WZH98" s="78"/>
      <c r="WZI98" s="78"/>
      <c r="WZJ98" s="78"/>
      <c r="WZK98" s="78"/>
      <c r="WZL98" s="78"/>
      <c r="WZM98" s="78"/>
      <c r="WZN98" s="78"/>
      <c r="WZO98" s="78"/>
      <c r="WZP98" s="78"/>
      <c r="WZQ98" s="78"/>
      <c r="WZR98" s="78"/>
      <c r="WZS98" s="78"/>
      <c r="WZT98" s="78"/>
      <c r="WZU98" s="78"/>
      <c r="WZV98" s="78"/>
      <c r="WZW98" s="78"/>
      <c r="WZX98" s="78"/>
      <c r="WZY98" s="78"/>
      <c r="WZZ98" s="78"/>
      <c r="XAA98" s="78"/>
      <c r="XAB98" s="78"/>
      <c r="XAC98" s="78"/>
      <c r="XAD98" s="78"/>
      <c r="XAE98" s="78"/>
      <c r="XAF98" s="78"/>
      <c r="XAG98" s="78"/>
      <c r="XAH98" s="78"/>
      <c r="XAI98" s="78"/>
      <c r="XAJ98" s="78"/>
      <c r="XAK98" s="78"/>
      <c r="XAL98" s="78"/>
      <c r="XAM98" s="78"/>
      <c r="XAN98" s="78"/>
      <c r="XAO98" s="78"/>
      <c r="XAP98" s="78"/>
      <c r="XAQ98" s="78"/>
      <c r="XAR98" s="78"/>
      <c r="XAS98" s="78"/>
      <c r="XAT98" s="78"/>
      <c r="XAU98" s="78"/>
      <c r="XAV98" s="78"/>
      <c r="XAW98" s="78"/>
      <c r="XAX98" s="78"/>
      <c r="XAY98" s="78"/>
      <c r="XAZ98" s="78"/>
      <c r="XBA98" s="78"/>
      <c r="XBB98" s="78"/>
      <c r="XBC98" s="78"/>
      <c r="XBD98" s="78"/>
      <c r="XBE98" s="78"/>
      <c r="XBF98" s="78"/>
      <c r="XBG98" s="78"/>
      <c r="XBH98" s="78"/>
      <c r="XBI98" s="78"/>
      <c r="XBJ98" s="78"/>
      <c r="XBK98" s="78"/>
      <c r="XBL98" s="78"/>
      <c r="XBM98" s="78"/>
      <c r="XBN98" s="78"/>
      <c r="XBO98" s="78"/>
      <c r="XBP98" s="78"/>
      <c r="XBQ98" s="78"/>
      <c r="XBR98" s="78"/>
      <c r="XBS98" s="78"/>
      <c r="XBT98" s="78"/>
      <c r="XBU98" s="78"/>
      <c r="XBV98" s="78"/>
      <c r="XBW98" s="78"/>
      <c r="XBX98" s="78"/>
      <c r="XBY98" s="78"/>
      <c r="XBZ98" s="78"/>
      <c r="XCA98" s="78"/>
      <c r="XCB98" s="78"/>
      <c r="XCC98" s="78"/>
      <c r="XCD98" s="78"/>
      <c r="XCE98" s="78"/>
      <c r="XCF98" s="78"/>
      <c r="XCG98" s="78"/>
      <c r="XCH98" s="78"/>
      <c r="XCI98" s="78"/>
      <c r="XCJ98" s="78"/>
      <c r="XCK98" s="78"/>
      <c r="XCL98" s="78"/>
      <c r="XCM98" s="78"/>
      <c r="XCN98" s="78"/>
      <c r="XCO98" s="78"/>
      <c r="XCP98" s="78"/>
      <c r="XCQ98" s="78"/>
      <c r="XCR98" s="78"/>
      <c r="XCS98" s="78"/>
      <c r="XCT98" s="78"/>
      <c r="XCU98" s="78"/>
      <c r="XCV98" s="78"/>
      <c r="XCW98" s="78"/>
      <c r="XCX98" s="78"/>
      <c r="XCY98" s="78"/>
      <c r="XCZ98" s="78"/>
      <c r="XDA98" s="78"/>
      <c r="XDB98" s="78"/>
      <c r="XDC98" s="78"/>
      <c r="XDD98" s="78"/>
      <c r="XDE98" s="78"/>
      <c r="XDF98" s="78"/>
      <c r="XDG98" s="78"/>
      <c r="XDH98" s="78"/>
      <c r="XDI98" s="78"/>
      <c r="XDJ98" s="78"/>
      <c r="XDK98" s="78"/>
      <c r="XDL98" s="78"/>
      <c r="XDM98" s="78"/>
      <c r="XDN98" s="78"/>
      <c r="XDO98" s="78"/>
      <c r="XDP98" s="78"/>
      <c r="XDQ98" s="78"/>
      <c r="XDR98" s="78"/>
      <c r="XDS98" s="78"/>
      <c r="XDT98" s="78"/>
      <c r="XDU98" s="78"/>
      <c r="XDV98" s="78"/>
      <c r="XDW98" s="78"/>
      <c r="XDX98" s="78"/>
      <c r="XDY98" s="78"/>
      <c r="XDZ98" s="78"/>
      <c r="XEA98" s="78"/>
      <c r="XEB98" s="78"/>
      <c r="XEC98" s="78"/>
      <c r="XED98" s="78"/>
      <c r="XEE98" s="78"/>
      <c r="XEF98" s="78"/>
      <c r="XEG98" s="78"/>
      <c r="XEH98" s="78"/>
      <c r="XEI98" s="78"/>
      <c r="XEJ98" s="78"/>
      <c r="XEK98" s="78"/>
      <c r="XEL98" s="78"/>
      <c r="XEM98" s="78"/>
      <c r="XEN98" s="78"/>
      <c r="XEO98" s="78"/>
      <c r="XEP98" s="78"/>
      <c r="XEQ98" s="78"/>
      <c r="XER98" s="78"/>
      <c r="XES98" s="78"/>
      <c r="XET98" s="78"/>
      <c r="XEU98" s="78"/>
      <c r="XEV98" s="78"/>
      <c r="XEW98" s="78"/>
      <c r="XEX98" s="78"/>
      <c r="XEY98" s="78"/>
      <c r="XEZ98" s="78"/>
      <c r="XFA98" s="78"/>
      <c r="XFB98" s="78"/>
      <c r="XFC98" s="78"/>
      <c r="XFD98" s="78"/>
    </row>
    <row r="99" spans="2:16384" ht="36" customHeight="1">
      <c r="B99" s="692" t="s">
        <v>156</v>
      </c>
      <c r="C99" s="693"/>
      <c r="D99" s="693"/>
      <c r="E99" s="693"/>
      <c r="F99" s="747" t="s">
        <v>161</v>
      </c>
      <c r="G99" s="748"/>
    </row>
    <row r="100" spans="2:16384" ht="36" customHeight="1">
      <c r="B100" s="669" t="s">
        <v>155</v>
      </c>
      <c r="C100" s="670"/>
      <c r="D100" s="670"/>
      <c r="E100" s="670"/>
      <c r="F100" s="690">
        <v>33</v>
      </c>
      <c r="G100" s="691"/>
      <c r="H100" s="55"/>
      <c r="K100" s="55"/>
    </row>
    <row r="101" spans="2:16384" ht="36" customHeight="1">
      <c r="B101" s="669" t="s">
        <v>159</v>
      </c>
      <c r="C101" s="670"/>
      <c r="D101" s="670"/>
      <c r="E101" s="670"/>
      <c r="F101" s="696">
        <v>36</v>
      </c>
      <c r="G101" s="697"/>
      <c r="H101" s="55"/>
      <c r="K101" s="55"/>
    </row>
    <row r="102" spans="2:16384" ht="36" customHeight="1">
      <c r="B102" s="680" t="s">
        <v>234</v>
      </c>
      <c r="C102" s="681"/>
      <c r="D102" s="681"/>
      <c r="E102" s="681"/>
      <c r="F102" s="696">
        <v>40</v>
      </c>
      <c r="G102" s="697"/>
      <c r="H102" s="55"/>
      <c r="K102" s="55"/>
    </row>
    <row r="103" spans="2:16384" ht="36" customHeight="1">
      <c r="B103" s="644" t="s">
        <v>160</v>
      </c>
      <c r="C103" s="645"/>
      <c r="D103" s="645"/>
      <c r="E103" s="645"/>
      <c r="F103" s="690">
        <v>50</v>
      </c>
      <c r="G103" s="691"/>
      <c r="H103" s="55"/>
      <c r="K103" s="55"/>
      <c r="L103" s="629"/>
      <c r="M103" s="629"/>
      <c r="N103" s="629"/>
      <c r="O103" s="629"/>
    </row>
    <row r="104" spans="2:16384" ht="36" customHeight="1" thickBot="1">
      <c r="B104" s="646" t="s">
        <v>157</v>
      </c>
      <c r="C104" s="647"/>
      <c r="D104" s="647"/>
      <c r="E104" s="647"/>
      <c r="F104" s="694">
        <v>60</v>
      </c>
      <c r="G104" s="695"/>
      <c r="H104" s="55"/>
      <c r="K104" s="55"/>
    </row>
    <row r="105" spans="2:16384" ht="25" customHeight="1">
      <c r="H105" s="55"/>
      <c r="I105" s="55"/>
      <c r="J105" s="55"/>
      <c r="K105" s="55"/>
    </row>
    <row r="106" spans="2:16384" ht="25" customHeight="1">
      <c r="B106" s="128" t="s">
        <v>162</v>
      </c>
      <c r="G106" s="55"/>
      <c r="H106" s="55"/>
      <c r="I106" s="55"/>
      <c r="J106" s="55"/>
      <c r="K106" s="55"/>
      <c r="L106" s="55"/>
      <c r="M106" s="55"/>
      <c r="N106" s="55"/>
      <c r="O106" s="55"/>
      <c r="P106" s="55"/>
      <c r="Q106" s="55"/>
      <c r="R106" s="55"/>
    </row>
    <row r="107" spans="2:16384" ht="2.15" customHeight="1" thickBot="1">
      <c r="J107" s="55"/>
      <c r="K107" s="55"/>
      <c r="L107" s="55"/>
      <c r="M107" s="55"/>
      <c r="N107" s="55"/>
      <c r="O107" s="55"/>
      <c r="P107" s="55"/>
      <c r="Q107" s="55"/>
      <c r="R107" s="55"/>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c r="FS107" s="78"/>
      <c r="FT107" s="78"/>
      <c r="FU107" s="78"/>
      <c r="FV107" s="78"/>
      <c r="FW107" s="78"/>
      <c r="FX107" s="78"/>
      <c r="FY107" s="78"/>
      <c r="FZ107" s="78"/>
      <c r="GA107" s="78"/>
      <c r="GB107" s="78"/>
      <c r="GC107" s="78"/>
      <c r="GD107" s="78"/>
      <c r="GE107" s="78"/>
      <c r="GF107" s="78"/>
      <c r="GG107" s="78"/>
      <c r="GH107" s="78"/>
      <c r="GI107" s="78"/>
      <c r="GJ107" s="78"/>
      <c r="GK107" s="78"/>
      <c r="GL107" s="78"/>
      <c r="GM107" s="78"/>
      <c r="GN107" s="78"/>
      <c r="GO107" s="78"/>
      <c r="GP107" s="78"/>
      <c r="GQ107" s="78"/>
      <c r="GR107" s="78"/>
      <c r="GS107" s="78"/>
      <c r="GT107" s="78"/>
      <c r="GU107" s="78"/>
      <c r="GV107" s="78"/>
      <c r="GW107" s="78"/>
      <c r="GX107" s="78"/>
      <c r="GY107" s="78"/>
      <c r="GZ107" s="78"/>
      <c r="HA107" s="78"/>
      <c r="HB107" s="78"/>
      <c r="HC107" s="78"/>
      <c r="HD107" s="78"/>
      <c r="HE107" s="78"/>
      <c r="HF107" s="78"/>
      <c r="HG107" s="78"/>
      <c r="HH107" s="78"/>
      <c r="HI107" s="78"/>
      <c r="HJ107" s="78"/>
      <c r="HK107" s="78"/>
      <c r="HL107" s="78"/>
      <c r="HM107" s="78"/>
      <c r="HN107" s="78"/>
      <c r="HO107" s="78"/>
      <c r="HP107" s="78"/>
      <c r="HQ107" s="78"/>
      <c r="HR107" s="78"/>
      <c r="HS107" s="78"/>
      <c r="HT107" s="78"/>
      <c r="HU107" s="78"/>
      <c r="HV107" s="78"/>
      <c r="HW107" s="78"/>
      <c r="HX107" s="78"/>
      <c r="HY107" s="78"/>
      <c r="HZ107" s="78"/>
      <c r="IA107" s="78"/>
      <c r="IB107" s="78"/>
      <c r="IC107" s="78"/>
      <c r="ID107" s="78"/>
      <c r="IE107" s="78"/>
      <c r="IF107" s="78"/>
      <c r="IG107" s="78"/>
      <c r="IH107" s="78"/>
      <c r="II107" s="78"/>
      <c r="IJ107" s="78"/>
      <c r="IK107" s="78"/>
      <c r="IL107" s="78"/>
      <c r="IM107" s="78"/>
      <c r="IN107" s="78"/>
      <c r="IO107" s="78"/>
      <c r="IP107" s="78"/>
      <c r="IQ107" s="78"/>
      <c r="IR107" s="78"/>
      <c r="IS107" s="78"/>
      <c r="IT107" s="78"/>
      <c r="IU107" s="78"/>
      <c r="IV107" s="78"/>
      <c r="IW107" s="78"/>
      <c r="IX107" s="78"/>
      <c r="IY107" s="78"/>
      <c r="IZ107" s="78"/>
      <c r="JA107" s="78"/>
      <c r="JB107" s="78"/>
      <c r="JC107" s="78"/>
      <c r="JD107" s="78"/>
      <c r="JE107" s="78"/>
      <c r="JF107" s="78"/>
      <c r="JG107" s="78"/>
      <c r="JH107" s="78"/>
      <c r="JI107" s="78"/>
      <c r="JJ107" s="78"/>
      <c r="JK107" s="78"/>
      <c r="JL107" s="78"/>
      <c r="JM107" s="78"/>
      <c r="JN107" s="78"/>
      <c r="JO107" s="78"/>
      <c r="JP107" s="78"/>
      <c r="JQ107" s="78"/>
      <c r="JR107" s="78"/>
      <c r="JS107" s="78"/>
      <c r="JT107" s="78"/>
      <c r="JU107" s="78"/>
      <c r="JV107" s="78"/>
      <c r="JW107" s="78"/>
      <c r="JX107" s="78"/>
      <c r="JY107" s="78"/>
      <c r="JZ107" s="78"/>
      <c r="KA107" s="78"/>
      <c r="KB107" s="78"/>
      <c r="KC107" s="78"/>
      <c r="KD107" s="78"/>
      <c r="KE107" s="78"/>
      <c r="KF107" s="78"/>
      <c r="KG107" s="78"/>
      <c r="KH107" s="78"/>
      <c r="KI107" s="78"/>
      <c r="KJ107" s="78"/>
      <c r="KK107" s="78"/>
      <c r="KL107" s="78"/>
      <c r="KM107" s="78"/>
      <c r="KN107" s="78"/>
      <c r="KO107" s="78"/>
      <c r="KP107" s="78"/>
      <c r="KQ107" s="78"/>
      <c r="KR107" s="78"/>
      <c r="KS107" s="78"/>
      <c r="KT107" s="78"/>
      <c r="KU107" s="78"/>
      <c r="KV107" s="78"/>
      <c r="KW107" s="78"/>
      <c r="KX107" s="78"/>
      <c r="KY107" s="78"/>
      <c r="KZ107" s="78"/>
      <c r="LA107" s="78"/>
      <c r="LB107" s="78"/>
      <c r="LC107" s="78"/>
      <c r="LD107" s="78"/>
      <c r="LE107" s="78"/>
      <c r="LF107" s="78"/>
      <c r="LG107" s="78"/>
      <c r="LH107" s="78"/>
      <c r="LI107" s="78"/>
      <c r="LJ107" s="78"/>
      <c r="LK107" s="78"/>
      <c r="LL107" s="78"/>
      <c r="LM107" s="78"/>
      <c r="LN107" s="78"/>
      <c r="LO107" s="78"/>
      <c r="LP107" s="78"/>
      <c r="LQ107" s="78"/>
      <c r="LR107" s="78"/>
      <c r="LS107" s="78"/>
      <c r="LT107" s="78"/>
      <c r="LU107" s="78"/>
      <c r="LV107" s="78"/>
      <c r="LW107" s="78"/>
      <c r="LX107" s="78"/>
      <c r="LY107" s="78"/>
      <c r="LZ107" s="78"/>
      <c r="MA107" s="78"/>
      <c r="MB107" s="78"/>
      <c r="MC107" s="78"/>
      <c r="MD107" s="78"/>
      <c r="ME107" s="78"/>
      <c r="MF107" s="78"/>
      <c r="MG107" s="78"/>
      <c r="MH107" s="78"/>
      <c r="MI107" s="78"/>
      <c r="MJ107" s="78"/>
      <c r="MK107" s="78"/>
      <c r="ML107" s="78"/>
      <c r="MM107" s="78"/>
      <c r="MN107" s="78"/>
      <c r="MO107" s="78"/>
      <c r="MP107" s="78"/>
      <c r="MQ107" s="78"/>
      <c r="MR107" s="78"/>
      <c r="MS107" s="78"/>
      <c r="MT107" s="78"/>
      <c r="MU107" s="78"/>
      <c r="MV107" s="78"/>
      <c r="MW107" s="78"/>
      <c r="MX107" s="78"/>
      <c r="MY107" s="78"/>
      <c r="MZ107" s="78"/>
      <c r="NA107" s="78"/>
      <c r="NB107" s="78"/>
      <c r="NC107" s="78"/>
      <c r="ND107" s="78"/>
      <c r="NE107" s="78"/>
      <c r="NF107" s="78"/>
      <c r="NG107" s="78"/>
      <c r="NH107" s="78"/>
      <c r="NI107" s="78"/>
      <c r="NJ107" s="78"/>
      <c r="NK107" s="78"/>
      <c r="NL107" s="78"/>
      <c r="NM107" s="78"/>
      <c r="NN107" s="78"/>
      <c r="NO107" s="78"/>
      <c r="NP107" s="78"/>
      <c r="NQ107" s="78"/>
      <c r="NR107" s="78"/>
      <c r="NS107" s="78"/>
      <c r="NT107" s="78"/>
      <c r="NU107" s="78"/>
      <c r="NV107" s="78"/>
      <c r="NW107" s="78"/>
      <c r="NX107" s="78"/>
      <c r="NY107" s="78"/>
      <c r="NZ107" s="78"/>
      <c r="OA107" s="78"/>
      <c r="OB107" s="78"/>
      <c r="OC107" s="78"/>
      <c r="OD107" s="78"/>
      <c r="OE107" s="78"/>
      <c r="OF107" s="78"/>
      <c r="OG107" s="78"/>
      <c r="OH107" s="78"/>
      <c r="OI107" s="78"/>
      <c r="OJ107" s="78"/>
      <c r="OK107" s="78"/>
      <c r="OL107" s="78"/>
      <c r="OM107" s="78"/>
      <c r="ON107" s="78"/>
      <c r="OO107" s="78"/>
      <c r="OP107" s="78"/>
      <c r="OQ107" s="78"/>
      <c r="OR107" s="78"/>
      <c r="OS107" s="78"/>
      <c r="OT107" s="78"/>
      <c r="OU107" s="78"/>
      <c r="OV107" s="78"/>
      <c r="OW107" s="78"/>
      <c r="OX107" s="78"/>
      <c r="OY107" s="78"/>
      <c r="OZ107" s="78"/>
      <c r="PA107" s="78"/>
      <c r="PB107" s="78"/>
      <c r="PC107" s="78"/>
      <c r="PD107" s="78"/>
      <c r="PE107" s="78"/>
      <c r="PF107" s="78"/>
      <c r="PG107" s="78"/>
      <c r="PH107" s="78"/>
      <c r="PI107" s="78"/>
      <c r="PJ107" s="78"/>
      <c r="PK107" s="78"/>
      <c r="PL107" s="78"/>
      <c r="PM107" s="78"/>
      <c r="PN107" s="78"/>
      <c r="PO107" s="78"/>
      <c r="PP107" s="78"/>
      <c r="PQ107" s="78"/>
      <c r="PR107" s="78"/>
      <c r="PS107" s="78"/>
      <c r="PT107" s="78"/>
      <c r="PU107" s="78"/>
      <c r="PV107" s="78"/>
      <c r="PW107" s="78"/>
      <c r="PX107" s="78"/>
      <c r="PY107" s="78"/>
      <c r="PZ107" s="78"/>
      <c r="QA107" s="78"/>
      <c r="QB107" s="78"/>
      <c r="QC107" s="78"/>
      <c r="QD107" s="78"/>
      <c r="QE107" s="78"/>
      <c r="QF107" s="78"/>
      <c r="QG107" s="78"/>
      <c r="QH107" s="78"/>
      <c r="QI107" s="78"/>
      <c r="QJ107" s="78"/>
      <c r="QK107" s="78"/>
      <c r="QL107" s="78"/>
      <c r="QM107" s="78"/>
      <c r="QN107" s="78"/>
      <c r="QO107" s="78"/>
      <c r="QP107" s="78"/>
      <c r="QQ107" s="78"/>
      <c r="QR107" s="78"/>
      <c r="QS107" s="78"/>
      <c r="QT107" s="78"/>
      <c r="QU107" s="78"/>
      <c r="QV107" s="78"/>
      <c r="QW107" s="78"/>
      <c r="QX107" s="78"/>
      <c r="QY107" s="78"/>
      <c r="QZ107" s="78"/>
      <c r="RA107" s="78"/>
      <c r="RB107" s="78"/>
      <c r="RC107" s="78"/>
      <c r="RD107" s="78"/>
      <c r="RE107" s="78"/>
      <c r="RF107" s="78"/>
      <c r="RG107" s="78"/>
      <c r="RH107" s="78"/>
      <c r="RI107" s="78"/>
      <c r="RJ107" s="78"/>
      <c r="RK107" s="78"/>
      <c r="RL107" s="78"/>
      <c r="RM107" s="78"/>
      <c r="RN107" s="78"/>
      <c r="RO107" s="78"/>
      <c r="RP107" s="78"/>
      <c r="RQ107" s="78"/>
      <c r="RR107" s="78"/>
      <c r="RS107" s="78"/>
      <c r="RT107" s="78"/>
      <c r="RU107" s="78"/>
      <c r="RV107" s="78"/>
      <c r="RW107" s="78"/>
      <c r="RX107" s="78"/>
      <c r="RY107" s="78"/>
      <c r="RZ107" s="78"/>
      <c r="SA107" s="78"/>
      <c r="SB107" s="78"/>
      <c r="SC107" s="78"/>
      <c r="SD107" s="78"/>
      <c r="SE107" s="78"/>
      <c r="SF107" s="78"/>
      <c r="SG107" s="78"/>
      <c r="SH107" s="78"/>
      <c r="SI107" s="78"/>
      <c r="SJ107" s="78"/>
      <c r="SK107" s="78"/>
      <c r="SL107" s="78"/>
      <c r="SM107" s="78"/>
      <c r="SN107" s="78"/>
      <c r="SO107" s="78"/>
      <c r="SP107" s="78"/>
      <c r="SQ107" s="78"/>
      <c r="SR107" s="78"/>
      <c r="SS107" s="78"/>
      <c r="ST107" s="78"/>
      <c r="SU107" s="78"/>
      <c r="SV107" s="78"/>
      <c r="SW107" s="78"/>
      <c r="SX107" s="78"/>
      <c r="SY107" s="78"/>
      <c r="SZ107" s="78"/>
      <c r="TA107" s="78"/>
      <c r="TB107" s="78"/>
      <c r="TC107" s="78"/>
      <c r="TD107" s="78"/>
      <c r="TE107" s="78"/>
      <c r="TF107" s="78"/>
      <c r="TG107" s="78"/>
      <c r="TH107" s="78"/>
      <c r="TI107" s="78"/>
      <c r="TJ107" s="78"/>
      <c r="TK107" s="78"/>
      <c r="TL107" s="78"/>
      <c r="TM107" s="78"/>
      <c r="TN107" s="78"/>
      <c r="TO107" s="78"/>
      <c r="TP107" s="78"/>
      <c r="TQ107" s="78"/>
      <c r="TR107" s="78"/>
      <c r="TS107" s="78"/>
      <c r="TT107" s="78"/>
      <c r="TU107" s="78"/>
      <c r="TV107" s="78"/>
      <c r="TW107" s="78"/>
      <c r="TX107" s="78"/>
      <c r="TY107" s="78"/>
      <c r="TZ107" s="78"/>
      <c r="UA107" s="78"/>
      <c r="UB107" s="78"/>
      <c r="UC107" s="78"/>
      <c r="UD107" s="78"/>
      <c r="UE107" s="78"/>
      <c r="UF107" s="78"/>
      <c r="UG107" s="78"/>
      <c r="UH107" s="78"/>
      <c r="UI107" s="78"/>
      <c r="UJ107" s="78"/>
      <c r="UK107" s="78"/>
      <c r="UL107" s="78"/>
      <c r="UM107" s="78"/>
      <c r="UN107" s="78"/>
      <c r="UO107" s="78"/>
      <c r="UP107" s="78"/>
      <c r="UQ107" s="78"/>
      <c r="UR107" s="78"/>
      <c r="US107" s="78"/>
      <c r="UT107" s="78"/>
      <c r="UU107" s="78"/>
      <c r="UV107" s="78"/>
      <c r="UW107" s="78"/>
      <c r="UX107" s="78"/>
      <c r="UY107" s="78"/>
      <c r="UZ107" s="78"/>
      <c r="VA107" s="78"/>
      <c r="VB107" s="78"/>
      <c r="VC107" s="78"/>
      <c r="VD107" s="78"/>
      <c r="VE107" s="78"/>
      <c r="VF107" s="78"/>
      <c r="VG107" s="78"/>
      <c r="VH107" s="78"/>
      <c r="VI107" s="78"/>
      <c r="VJ107" s="78"/>
      <c r="VK107" s="78"/>
      <c r="VL107" s="78"/>
      <c r="VM107" s="78"/>
      <c r="VN107" s="78"/>
      <c r="VO107" s="78"/>
      <c r="VP107" s="78"/>
      <c r="VQ107" s="78"/>
      <c r="VR107" s="78"/>
      <c r="VS107" s="78"/>
      <c r="VT107" s="78"/>
      <c r="VU107" s="78"/>
      <c r="VV107" s="78"/>
      <c r="VW107" s="78"/>
      <c r="VX107" s="78"/>
      <c r="VY107" s="78"/>
      <c r="VZ107" s="78"/>
      <c r="WA107" s="78"/>
      <c r="WB107" s="78"/>
      <c r="WC107" s="78"/>
      <c r="WD107" s="78"/>
      <c r="WE107" s="78"/>
      <c r="WF107" s="78"/>
      <c r="WG107" s="78"/>
      <c r="WH107" s="78"/>
      <c r="WI107" s="78"/>
      <c r="WJ107" s="78"/>
      <c r="WK107" s="78"/>
      <c r="WL107" s="78"/>
      <c r="WM107" s="78"/>
      <c r="WN107" s="78"/>
      <c r="WO107" s="78"/>
      <c r="WP107" s="78"/>
      <c r="WQ107" s="78"/>
      <c r="WR107" s="78"/>
      <c r="WS107" s="78"/>
      <c r="WT107" s="78"/>
      <c r="WU107" s="78"/>
      <c r="WV107" s="78"/>
      <c r="WW107" s="78"/>
      <c r="WX107" s="78"/>
      <c r="WY107" s="78"/>
      <c r="WZ107" s="78"/>
      <c r="XA107" s="78"/>
      <c r="XB107" s="78"/>
      <c r="XC107" s="78"/>
      <c r="XD107" s="78"/>
      <c r="XE107" s="78"/>
      <c r="XF107" s="78"/>
      <c r="XG107" s="78"/>
      <c r="XH107" s="78"/>
      <c r="XI107" s="78"/>
      <c r="XJ107" s="78"/>
      <c r="XK107" s="78"/>
      <c r="XL107" s="78"/>
      <c r="XM107" s="78"/>
      <c r="XN107" s="78"/>
      <c r="XO107" s="78"/>
      <c r="XP107" s="78"/>
      <c r="XQ107" s="78"/>
      <c r="XR107" s="78"/>
      <c r="XS107" s="78"/>
      <c r="XT107" s="78"/>
      <c r="XU107" s="78"/>
      <c r="XV107" s="78"/>
      <c r="XW107" s="78"/>
      <c r="XX107" s="78"/>
      <c r="XY107" s="78"/>
      <c r="XZ107" s="78"/>
      <c r="YA107" s="78"/>
      <c r="YB107" s="78"/>
      <c r="YC107" s="78"/>
      <c r="YD107" s="78"/>
      <c r="YE107" s="78"/>
      <c r="YF107" s="78"/>
      <c r="YG107" s="78"/>
      <c r="YH107" s="78"/>
      <c r="YI107" s="78"/>
      <c r="YJ107" s="78"/>
      <c r="YK107" s="78"/>
      <c r="YL107" s="78"/>
      <c r="YM107" s="78"/>
      <c r="YN107" s="78"/>
      <c r="YO107" s="78"/>
      <c r="YP107" s="78"/>
      <c r="YQ107" s="78"/>
      <c r="YR107" s="78"/>
      <c r="YS107" s="78"/>
      <c r="YT107" s="78"/>
      <c r="YU107" s="78"/>
      <c r="YV107" s="78"/>
      <c r="YW107" s="78"/>
      <c r="YX107" s="78"/>
      <c r="YY107" s="78"/>
      <c r="YZ107" s="78"/>
      <c r="ZA107" s="78"/>
      <c r="ZB107" s="78"/>
      <c r="ZC107" s="78"/>
      <c r="ZD107" s="78"/>
      <c r="ZE107" s="78"/>
      <c r="ZF107" s="78"/>
      <c r="ZG107" s="78"/>
      <c r="ZH107" s="78"/>
      <c r="ZI107" s="78"/>
      <c r="ZJ107" s="78"/>
      <c r="ZK107" s="78"/>
      <c r="ZL107" s="78"/>
      <c r="ZM107" s="78"/>
      <c r="ZN107" s="78"/>
      <c r="ZO107" s="78"/>
      <c r="ZP107" s="78"/>
      <c r="ZQ107" s="78"/>
      <c r="ZR107" s="78"/>
      <c r="ZS107" s="78"/>
      <c r="ZT107" s="78"/>
      <c r="ZU107" s="78"/>
      <c r="ZV107" s="78"/>
      <c r="ZW107" s="78"/>
      <c r="ZX107" s="78"/>
      <c r="ZY107" s="78"/>
      <c r="ZZ107" s="78"/>
      <c r="AAA107" s="78"/>
      <c r="AAB107" s="78"/>
      <c r="AAC107" s="78"/>
      <c r="AAD107" s="78"/>
      <c r="AAE107" s="78"/>
      <c r="AAF107" s="78"/>
      <c r="AAG107" s="78"/>
      <c r="AAH107" s="78"/>
      <c r="AAI107" s="78"/>
      <c r="AAJ107" s="78"/>
      <c r="AAK107" s="78"/>
      <c r="AAL107" s="78"/>
      <c r="AAM107" s="78"/>
      <c r="AAN107" s="78"/>
      <c r="AAO107" s="78"/>
      <c r="AAP107" s="78"/>
      <c r="AAQ107" s="78"/>
      <c r="AAR107" s="78"/>
      <c r="AAS107" s="78"/>
      <c r="AAT107" s="78"/>
      <c r="AAU107" s="78"/>
      <c r="AAV107" s="78"/>
      <c r="AAW107" s="78"/>
      <c r="AAX107" s="78"/>
      <c r="AAY107" s="78"/>
      <c r="AAZ107" s="78"/>
      <c r="ABA107" s="78"/>
      <c r="ABB107" s="78"/>
      <c r="ABC107" s="78"/>
      <c r="ABD107" s="78"/>
      <c r="ABE107" s="78"/>
      <c r="ABF107" s="78"/>
      <c r="ABG107" s="78"/>
      <c r="ABH107" s="78"/>
      <c r="ABI107" s="78"/>
      <c r="ABJ107" s="78"/>
      <c r="ABK107" s="78"/>
      <c r="ABL107" s="78"/>
      <c r="ABM107" s="78"/>
      <c r="ABN107" s="78"/>
      <c r="ABO107" s="78"/>
      <c r="ABP107" s="78"/>
      <c r="ABQ107" s="78"/>
      <c r="ABR107" s="78"/>
      <c r="ABS107" s="78"/>
      <c r="ABT107" s="78"/>
      <c r="ABU107" s="78"/>
      <c r="ABV107" s="78"/>
      <c r="ABW107" s="78"/>
      <c r="ABX107" s="78"/>
      <c r="ABY107" s="78"/>
      <c r="ABZ107" s="78"/>
      <c r="ACA107" s="78"/>
      <c r="ACB107" s="78"/>
      <c r="ACC107" s="78"/>
      <c r="ACD107" s="78"/>
      <c r="ACE107" s="78"/>
      <c r="ACF107" s="78"/>
      <c r="ACG107" s="78"/>
      <c r="ACH107" s="78"/>
      <c r="ACI107" s="78"/>
      <c r="ACJ107" s="78"/>
      <c r="ACK107" s="78"/>
      <c r="ACL107" s="78"/>
      <c r="ACM107" s="78"/>
      <c r="ACN107" s="78"/>
      <c r="ACO107" s="78"/>
      <c r="ACP107" s="78"/>
      <c r="ACQ107" s="78"/>
      <c r="ACR107" s="78"/>
      <c r="ACS107" s="78"/>
      <c r="ACT107" s="78"/>
      <c r="ACU107" s="78"/>
      <c r="ACV107" s="78"/>
      <c r="ACW107" s="78"/>
      <c r="ACX107" s="78"/>
      <c r="ACY107" s="78"/>
      <c r="ACZ107" s="78"/>
      <c r="ADA107" s="78"/>
      <c r="ADB107" s="78"/>
      <c r="ADC107" s="78"/>
      <c r="ADD107" s="78"/>
      <c r="ADE107" s="78"/>
      <c r="ADF107" s="78"/>
      <c r="ADG107" s="78"/>
      <c r="ADH107" s="78"/>
      <c r="ADI107" s="78"/>
      <c r="ADJ107" s="78"/>
      <c r="ADK107" s="78"/>
      <c r="ADL107" s="78"/>
      <c r="ADM107" s="78"/>
      <c r="ADN107" s="78"/>
      <c r="ADO107" s="78"/>
      <c r="ADP107" s="78"/>
      <c r="ADQ107" s="78"/>
      <c r="ADR107" s="78"/>
      <c r="ADS107" s="78"/>
      <c r="ADT107" s="78"/>
      <c r="ADU107" s="78"/>
      <c r="ADV107" s="78"/>
      <c r="ADW107" s="78"/>
      <c r="ADX107" s="78"/>
      <c r="ADY107" s="78"/>
      <c r="ADZ107" s="78"/>
      <c r="AEA107" s="78"/>
      <c r="AEB107" s="78"/>
      <c r="AEC107" s="78"/>
      <c r="AED107" s="78"/>
      <c r="AEE107" s="78"/>
      <c r="AEF107" s="78"/>
      <c r="AEG107" s="78"/>
      <c r="AEH107" s="78"/>
      <c r="AEI107" s="78"/>
      <c r="AEJ107" s="78"/>
      <c r="AEK107" s="78"/>
      <c r="AEL107" s="78"/>
      <c r="AEM107" s="78"/>
      <c r="AEN107" s="78"/>
      <c r="AEO107" s="78"/>
      <c r="AEP107" s="78"/>
      <c r="AEQ107" s="78"/>
      <c r="AER107" s="78"/>
      <c r="AES107" s="78"/>
      <c r="AET107" s="78"/>
      <c r="AEU107" s="78"/>
      <c r="AEV107" s="78"/>
      <c r="AEW107" s="78"/>
      <c r="AEX107" s="78"/>
      <c r="AEY107" s="78"/>
      <c r="AEZ107" s="78"/>
      <c r="AFA107" s="78"/>
      <c r="AFB107" s="78"/>
      <c r="AFC107" s="78"/>
      <c r="AFD107" s="78"/>
      <c r="AFE107" s="78"/>
      <c r="AFF107" s="78"/>
      <c r="AFG107" s="78"/>
      <c r="AFH107" s="78"/>
      <c r="AFI107" s="78"/>
      <c r="AFJ107" s="78"/>
      <c r="AFK107" s="78"/>
      <c r="AFL107" s="78"/>
      <c r="AFM107" s="78"/>
      <c r="AFN107" s="78"/>
      <c r="AFO107" s="78"/>
      <c r="AFP107" s="78"/>
      <c r="AFQ107" s="78"/>
      <c r="AFR107" s="78"/>
      <c r="AFS107" s="78"/>
      <c r="AFT107" s="78"/>
      <c r="AFU107" s="78"/>
      <c r="AFV107" s="78"/>
      <c r="AFW107" s="78"/>
      <c r="AFX107" s="78"/>
      <c r="AFY107" s="78"/>
      <c r="AFZ107" s="78"/>
      <c r="AGA107" s="78"/>
      <c r="AGB107" s="78"/>
      <c r="AGC107" s="78"/>
      <c r="AGD107" s="78"/>
      <c r="AGE107" s="78"/>
      <c r="AGF107" s="78"/>
      <c r="AGG107" s="78"/>
      <c r="AGH107" s="78"/>
      <c r="AGI107" s="78"/>
      <c r="AGJ107" s="78"/>
      <c r="AGK107" s="78"/>
      <c r="AGL107" s="78"/>
      <c r="AGM107" s="78"/>
      <c r="AGN107" s="78"/>
      <c r="AGO107" s="78"/>
      <c r="AGP107" s="78"/>
      <c r="AGQ107" s="78"/>
      <c r="AGR107" s="78"/>
      <c r="AGS107" s="78"/>
      <c r="AGT107" s="78"/>
      <c r="AGU107" s="78"/>
      <c r="AGV107" s="78"/>
      <c r="AGW107" s="78"/>
      <c r="AGX107" s="78"/>
      <c r="AGY107" s="78"/>
      <c r="AGZ107" s="78"/>
      <c r="AHA107" s="78"/>
      <c r="AHB107" s="78"/>
      <c r="AHC107" s="78"/>
      <c r="AHD107" s="78"/>
      <c r="AHE107" s="78"/>
      <c r="AHF107" s="78"/>
      <c r="AHG107" s="78"/>
      <c r="AHH107" s="78"/>
      <c r="AHI107" s="78"/>
      <c r="AHJ107" s="78"/>
      <c r="AHK107" s="78"/>
      <c r="AHL107" s="78"/>
      <c r="AHM107" s="78"/>
      <c r="AHN107" s="78"/>
      <c r="AHO107" s="78"/>
      <c r="AHP107" s="78"/>
      <c r="AHQ107" s="78"/>
      <c r="AHR107" s="78"/>
      <c r="AHS107" s="78"/>
      <c r="AHT107" s="78"/>
      <c r="AHU107" s="78"/>
      <c r="AHV107" s="78"/>
      <c r="AHW107" s="78"/>
      <c r="AHX107" s="78"/>
      <c r="AHY107" s="78"/>
      <c r="AHZ107" s="78"/>
      <c r="AIA107" s="78"/>
      <c r="AIB107" s="78"/>
      <c r="AIC107" s="78"/>
      <c r="AID107" s="78"/>
      <c r="AIE107" s="78"/>
      <c r="AIF107" s="78"/>
      <c r="AIG107" s="78"/>
      <c r="AIH107" s="78"/>
      <c r="AII107" s="78"/>
      <c r="AIJ107" s="78"/>
      <c r="AIK107" s="78"/>
      <c r="AIL107" s="78"/>
      <c r="AIM107" s="78"/>
      <c r="AIN107" s="78"/>
      <c r="AIO107" s="78"/>
      <c r="AIP107" s="78"/>
      <c r="AIQ107" s="78"/>
      <c r="AIR107" s="78"/>
      <c r="AIS107" s="78"/>
      <c r="AIT107" s="78"/>
      <c r="AIU107" s="78"/>
      <c r="AIV107" s="78"/>
      <c r="AIW107" s="78"/>
      <c r="AIX107" s="78"/>
      <c r="AIY107" s="78"/>
      <c r="AIZ107" s="78"/>
      <c r="AJA107" s="78"/>
      <c r="AJB107" s="78"/>
      <c r="AJC107" s="78"/>
      <c r="AJD107" s="78"/>
      <c r="AJE107" s="78"/>
      <c r="AJF107" s="78"/>
      <c r="AJG107" s="78"/>
      <c r="AJH107" s="78"/>
      <c r="AJI107" s="78"/>
      <c r="AJJ107" s="78"/>
      <c r="AJK107" s="78"/>
      <c r="AJL107" s="78"/>
      <c r="AJM107" s="78"/>
      <c r="AJN107" s="78"/>
      <c r="AJO107" s="78"/>
      <c r="AJP107" s="78"/>
      <c r="AJQ107" s="78"/>
      <c r="AJR107" s="78"/>
      <c r="AJS107" s="78"/>
      <c r="AJT107" s="78"/>
      <c r="AJU107" s="78"/>
      <c r="AJV107" s="78"/>
      <c r="AJW107" s="78"/>
      <c r="AJX107" s="78"/>
      <c r="AJY107" s="78"/>
      <c r="AJZ107" s="78"/>
      <c r="AKA107" s="78"/>
      <c r="AKB107" s="78"/>
      <c r="AKC107" s="78"/>
      <c r="AKD107" s="78"/>
      <c r="AKE107" s="78"/>
      <c r="AKF107" s="78"/>
      <c r="AKG107" s="78"/>
      <c r="AKH107" s="78"/>
      <c r="AKI107" s="78"/>
      <c r="AKJ107" s="78"/>
      <c r="AKK107" s="78"/>
      <c r="AKL107" s="78"/>
      <c r="AKM107" s="78"/>
      <c r="AKN107" s="78"/>
      <c r="AKO107" s="78"/>
      <c r="AKP107" s="78"/>
      <c r="AKQ107" s="78"/>
      <c r="AKR107" s="78"/>
      <c r="AKS107" s="78"/>
      <c r="AKT107" s="78"/>
      <c r="AKU107" s="78"/>
      <c r="AKV107" s="78"/>
      <c r="AKW107" s="78"/>
      <c r="AKX107" s="78"/>
      <c r="AKY107" s="78"/>
      <c r="AKZ107" s="78"/>
      <c r="ALA107" s="78"/>
      <c r="ALB107" s="78"/>
      <c r="ALC107" s="78"/>
      <c r="ALD107" s="78"/>
      <c r="ALE107" s="78"/>
      <c r="ALF107" s="78"/>
      <c r="ALG107" s="78"/>
      <c r="ALH107" s="78"/>
      <c r="ALI107" s="78"/>
      <c r="ALJ107" s="78"/>
      <c r="ALK107" s="78"/>
      <c r="ALL107" s="78"/>
      <c r="ALM107" s="78"/>
      <c r="ALN107" s="78"/>
      <c r="ALO107" s="78"/>
      <c r="ALP107" s="78"/>
      <c r="ALQ107" s="78"/>
      <c r="ALR107" s="78"/>
      <c r="ALS107" s="78"/>
      <c r="ALT107" s="78"/>
      <c r="ALU107" s="78"/>
      <c r="ALV107" s="78"/>
      <c r="ALW107" s="78"/>
      <c r="ALX107" s="78"/>
      <c r="ALY107" s="78"/>
      <c r="ALZ107" s="78"/>
      <c r="AMA107" s="78"/>
      <c r="AMB107" s="78"/>
      <c r="AMC107" s="78"/>
      <c r="AMD107" s="78"/>
      <c r="AME107" s="78"/>
      <c r="AMF107" s="78"/>
      <c r="AMG107" s="78"/>
      <c r="AMH107" s="78"/>
      <c r="AMI107" s="78"/>
      <c r="AMJ107" s="78"/>
      <c r="AMK107" s="78"/>
      <c r="AML107" s="78"/>
      <c r="AMM107" s="78"/>
      <c r="AMN107" s="78"/>
      <c r="AMO107" s="78"/>
      <c r="AMP107" s="78"/>
      <c r="AMQ107" s="78"/>
      <c r="AMR107" s="78"/>
      <c r="AMS107" s="78"/>
      <c r="AMT107" s="78"/>
      <c r="AMU107" s="78"/>
      <c r="AMV107" s="78"/>
      <c r="AMW107" s="78"/>
      <c r="AMX107" s="78"/>
      <c r="AMY107" s="78"/>
      <c r="AMZ107" s="78"/>
      <c r="ANA107" s="78"/>
      <c r="ANB107" s="78"/>
      <c r="ANC107" s="78"/>
      <c r="AND107" s="78"/>
      <c r="ANE107" s="78"/>
      <c r="ANF107" s="78"/>
      <c r="ANG107" s="78"/>
      <c r="ANH107" s="78"/>
      <c r="ANI107" s="78"/>
      <c r="ANJ107" s="78"/>
      <c r="ANK107" s="78"/>
      <c r="ANL107" s="78"/>
      <c r="ANM107" s="78"/>
      <c r="ANN107" s="78"/>
      <c r="ANO107" s="78"/>
      <c r="ANP107" s="78"/>
      <c r="ANQ107" s="78"/>
      <c r="ANR107" s="78"/>
      <c r="ANS107" s="78"/>
      <c r="ANT107" s="78"/>
      <c r="ANU107" s="78"/>
      <c r="ANV107" s="78"/>
      <c r="ANW107" s="78"/>
      <c r="ANX107" s="78"/>
      <c r="ANY107" s="78"/>
      <c r="ANZ107" s="78"/>
      <c r="AOA107" s="78"/>
      <c r="AOB107" s="78"/>
      <c r="AOC107" s="78"/>
      <c r="AOD107" s="78"/>
      <c r="AOE107" s="78"/>
      <c r="AOF107" s="78"/>
      <c r="AOG107" s="78"/>
      <c r="AOH107" s="78"/>
      <c r="AOI107" s="78"/>
      <c r="AOJ107" s="78"/>
      <c r="AOK107" s="78"/>
      <c r="AOL107" s="78"/>
      <c r="AOM107" s="78"/>
      <c r="AON107" s="78"/>
      <c r="AOO107" s="78"/>
      <c r="AOP107" s="78"/>
      <c r="AOQ107" s="78"/>
      <c r="AOR107" s="78"/>
      <c r="AOS107" s="78"/>
      <c r="AOT107" s="78"/>
      <c r="AOU107" s="78"/>
      <c r="AOV107" s="78"/>
      <c r="AOW107" s="78"/>
      <c r="AOX107" s="78"/>
      <c r="AOY107" s="78"/>
      <c r="AOZ107" s="78"/>
      <c r="APA107" s="78"/>
      <c r="APB107" s="78"/>
      <c r="APC107" s="78"/>
      <c r="APD107" s="78"/>
      <c r="APE107" s="78"/>
      <c r="APF107" s="78"/>
      <c r="APG107" s="78"/>
      <c r="APH107" s="78"/>
      <c r="API107" s="78"/>
      <c r="APJ107" s="78"/>
      <c r="APK107" s="78"/>
      <c r="APL107" s="78"/>
      <c r="APM107" s="78"/>
      <c r="APN107" s="78"/>
      <c r="APO107" s="78"/>
      <c r="APP107" s="78"/>
      <c r="APQ107" s="78"/>
      <c r="APR107" s="78"/>
      <c r="APS107" s="78"/>
      <c r="APT107" s="78"/>
      <c r="APU107" s="78"/>
      <c r="APV107" s="78"/>
      <c r="APW107" s="78"/>
      <c r="APX107" s="78"/>
      <c r="APY107" s="78"/>
      <c r="APZ107" s="78"/>
      <c r="AQA107" s="78"/>
      <c r="AQB107" s="78"/>
      <c r="AQC107" s="78"/>
      <c r="AQD107" s="78"/>
      <c r="AQE107" s="78"/>
      <c r="AQF107" s="78"/>
      <c r="AQG107" s="78"/>
      <c r="AQH107" s="78"/>
      <c r="AQI107" s="78"/>
      <c r="AQJ107" s="78"/>
      <c r="AQK107" s="78"/>
      <c r="AQL107" s="78"/>
      <c r="AQM107" s="78"/>
      <c r="AQN107" s="78"/>
      <c r="AQO107" s="78"/>
      <c r="AQP107" s="78"/>
      <c r="AQQ107" s="78"/>
      <c r="AQR107" s="78"/>
      <c r="AQS107" s="78"/>
      <c r="AQT107" s="78"/>
      <c r="AQU107" s="78"/>
      <c r="AQV107" s="78"/>
      <c r="AQW107" s="78"/>
      <c r="AQX107" s="78"/>
      <c r="AQY107" s="78"/>
      <c r="AQZ107" s="78"/>
      <c r="ARA107" s="78"/>
      <c r="ARB107" s="78"/>
      <c r="ARC107" s="78"/>
      <c r="ARD107" s="78"/>
      <c r="ARE107" s="78"/>
      <c r="ARF107" s="78"/>
      <c r="ARG107" s="78"/>
      <c r="ARH107" s="78"/>
      <c r="ARI107" s="78"/>
      <c r="ARJ107" s="78"/>
      <c r="ARK107" s="78"/>
      <c r="ARL107" s="78"/>
      <c r="ARM107" s="78"/>
      <c r="ARN107" s="78"/>
      <c r="ARO107" s="78"/>
      <c r="ARP107" s="78"/>
      <c r="ARQ107" s="78"/>
      <c r="ARR107" s="78"/>
      <c r="ARS107" s="78"/>
      <c r="ART107" s="78"/>
      <c r="ARU107" s="78"/>
      <c r="ARV107" s="78"/>
      <c r="ARW107" s="78"/>
      <c r="ARX107" s="78"/>
      <c r="ARY107" s="78"/>
      <c r="ARZ107" s="78"/>
      <c r="ASA107" s="78"/>
      <c r="ASB107" s="78"/>
      <c r="ASC107" s="78"/>
      <c r="ASD107" s="78"/>
      <c r="ASE107" s="78"/>
      <c r="ASF107" s="78"/>
      <c r="ASG107" s="78"/>
      <c r="ASH107" s="78"/>
      <c r="ASI107" s="78"/>
      <c r="ASJ107" s="78"/>
      <c r="ASK107" s="78"/>
      <c r="ASL107" s="78"/>
      <c r="ASM107" s="78"/>
      <c r="ASN107" s="78"/>
      <c r="ASO107" s="78"/>
      <c r="ASP107" s="78"/>
      <c r="ASQ107" s="78"/>
      <c r="ASR107" s="78"/>
      <c r="ASS107" s="78"/>
      <c r="AST107" s="78"/>
      <c r="ASU107" s="78"/>
      <c r="ASV107" s="78"/>
      <c r="ASW107" s="78"/>
      <c r="ASX107" s="78"/>
      <c r="ASY107" s="78"/>
      <c r="ASZ107" s="78"/>
      <c r="ATA107" s="78"/>
      <c r="ATB107" s="78"/>
      <c r="ATC107" s="78"/>
      <c r="ATD107" s="78"/>
      <c r="ATE107" s="78"/>
      <c r="ATF107" s="78"/>
      <c r="ATG107" s="78"/>
      <c r="ATH107" s="78"/>
      <c r="ATI107" s="78"/>
      <c r="ATJ107" s="78"/>
      <c r="ATK107" s="78"/>
      <c r="ATL107" s="78"/>
      <c r="ATM107" s="78"/>
      <c r="ATN107" s="78"/>
      <c r="ATO107" s="78"/>
      <c r="ATP107" s="78"/>
      <c r="ATQ107" s="78"/>
      <c r="ATR107" s="78"/>
      <c r="ATS107" s="78"/>
      <c r="ATT107" s="78"/>
      <c r="ATU107" s="78"/>
      <c r="ATV107" s="78"/>
      <c r="ATW107" s="78"/>
      <c r="ATX107" s="78"/>
      <c r="ATY107" s="78"/>
      <c r="ATZ107" s="78"/>
      <c r="AUA107" s="78"/>
      <c r="AUB107" s="78"/>
      <c r="AUC107" s="78"/>
      <c r="AUD107" s="78"/>
      <c r="AUE107" s="78"/>
      <c r="AUF107" s="78"/>
      <c r="AUG107" s="78"/>
      <c r="AUH107" s="78"/>
      <c r="AUI107" s="78"/>
      <c r="AUJ107" s="78"/>
      <c r="AUK107" s="78"/>
      <c r="AUL107" s="78"/>
      <c r="AUM107" s="78"/>
      <c r="AUN107" s="78"/>
      <c r="AUO107" s="78"/>
      <c r="AUP107" s="78"/>
      <c r="AUQ107" s="78"/>
      <c r="AUR107" s="78"/>
      <c r="AUS107" s="78"/>
      <c r="AUT107" s="78"/>
      <c r="AUU107" s="78"/>
      <c r="AUV107" s="78"/>
      <c r="AUW107" s="78"/>
      <c r="AUX107" s="78"/>
      <c r="AUY107" s="78"/>
      <c r="AUZ107" s="78"/>
      <c r="AVA107" s="78"/>
      <c r="AVB107" s="78"/>
      <c r="AVC107" s="78"/>
      <c r="AVD107" s="78"/>
      <c r="AVE107" s="78"/>
      <c r="AVF107" s="78"/>
      <c r="AVG107" s="78"/>
      <c r="AVH107" s="78"/>
      <c r="AVI107" s="78"/>
      <c r="AVJ107" s="78"/>
      <c r="AVK107" s="78"/>
      <c r="AVL107" s="78"/>
      <c r="AVM107" s="78"/>
      <c r="AVN107" s="78"/>
      <c r="AVO107" s="78"/>
      <c r="AVP107" s="78"/>
      <c r="AVQ107" s="78"/>
      <c r="AVR107" s="78"/>
      <c r="AVS107" s="78"/>
      <c r="AVT107" s="78"/>
      <c r="AVU107" s="78"/>
      <c r="AVV107" s="78"/>
      <c r="AVW107" s="78"/>
      <c r="AVX107" s="78"/>
      <c r="AVY107" s="78"/>
      <c r="AVZ107" s="78"/>
      <c r="AWA107" s="78"/>
      <c r="AWB107" s="78"/>
      <c r="AWC107" s="78"/>
      <c r="AWD107" s="78"/>
      <c r="AWE107" s="78"/>
      <c r="AWF107" s="78"/>
      <c r="AWG107" s="78"/>
      <c r="AWH107" s="78"/>
      <c r="AWI107" s="78"/>
      <c r="AWJ107" s="78"/>
      <c r="AWK107" s="78"/>
      <c r="AWL107" s="78"/>
      <c r="AWM107" s="78"/>
      <c r="AWN107" s="78"/>
      <c r="AWO107" s="78"/>
      <c r="AWP107" s="78"/>
      <c r="AWQ107" s="78"/>
      <c r="AWR107" s="78"/>
      <c r="AWS107" s="78"/>
      <c r="AWT107" s="78"/>
      <c r="AWU107" s="78"/>
      <c r="AWV107" s="78"/>
      <c r="AWW107" s="78"/>
      <c r="AWX107" s="78"/>
      <c r="AWY107" s="78"/>
      <c r="AWZ107" s="78"/>
      <c r="AXA107" s="78"/>
      <c r="AXB107" s="78"/>
      <c r="AXC107" s="78"/>
      <c r="AXD107" s="78"/>
      <c r="AXE107" s="78"/>
      <c r="AXF107" s="78"/>
      <c r="AXG107" s="78"/>
      <c r="AXH107" s="78"/>
      <c r="AXI107" s="78"/>
      <c r="AXJ107" s="78"/>
      <c r="AXK107" s="78"/>
      <c r="AXL107" s="78"/>
      <c r="AXM107" s="78"/>
      <c r="AXN107" s="78"/>
      <c r="AXO107" s="78"/>
      <c r="AXP107" s="78"/>
      <c r="AXQ107" s="78"/>
      <c r="AXR107" s="78"/>
      <c r="AXS107" s="78"/>
      <c r="AXT107" s="78"/>
      <c r="AXU107" s="78"/>
      <c r="AXV107" s="78"/>
      <c r="AXW107" s="78"/>
      <c r="AXX107" s="78"/>
      <c r="AXY107" s="78"/>
      <c r="AXZ107" s="78"/>
      <c r="AYA107" s="78"/>
      <c r="AYB107" s="78"/>
      <c r="AYC107" s="78"/>
      <c r="AYD107" s="78"/>
      <c r="AYE107" s="78"/>
      <c r="AYF107" s="78"/>
      <c r="AYG107" s="78"/>
      <c r="AYH107" s="78"/>
      <c r="AYI107" s="78"/>
      <c r="AYJ107" s="78"/>
      <c r="AYK107" s="78"/>
      <c r="AYL107" s="78"/>
      <c r="AYM107" s="78"/>
      <c r="AYN107" s="78"/>
      <c r="AYO107" s="78"/>
      <c r="AYP107" s="78"/>
      <c r="AYQ107" s="78"/>
      <c r="AYR107" s="78"/>
      <c r="AYS107" s="78"/>
      <c r="AYT107" s="78"/>
      <c r="AYU107" s="78"/>
      <c r="AYV107" s="78"/>
      <c r="AYW107" s="78"/>
      <c r="AYX107" s="78"/>
      <c r="AYY107" s="78"/>
      <c r="AYZ107" s="78"/>
      <c r="AZA107" s="78"/>
      <c r="AZB107" s="78"/>
      <c r="AZC107" s="78"/>
      <c r="AZD107" s="78"/>
      <c r="AZE107" s="78"/>
      <c r="AZF107" s="78"/>
      <c r="AZG107" s="78"/>
      <c r="AZH107" s="78"/>
      <c r="AZI107" s="78"/>
      <c r="AZJ107" s="78"/>
      <c r="AZK107" s="78"/>
      <c r="AZL107" s="78"/>
      <c r="AZM107" s="78"/>
      <c r="AZN107" s="78"/>
      <c r="AZO107" s="78"/>
      <c r="AZP107" s="78"/>
      <c r="AZQ107" s="78"/>
      <c r="AZR107" s="78"/>
      <c r="AZS107" s="78"/>
      <c r="AZT107" s="78"/>
      <c r="AZU107" s="78"/>
      <c r="AZV107" s="78"/>
      <c r="AZW107" s="78"/>
      <c r="AZX107" s="78"/>
      <c r="AZY107" s="78"/>
      <c r="AZZ107" s="78"/>
      <c r="BAA107" s="78"/>
      <c r="BAB107" s="78"/>
      <c r="BAC107" s="78"/>
      <c r="BAD107" s="78"/>
      <c r="BAE107" s="78"/>
      <c r="BAF107" s="78"/>
      <c r="BAG107" s="78"/>
      <c r="BAH107" s="78"/>
      <c r="BAI107" s="78"/>
      <c r="BAJ107" s="78"/>
      <c r="BAK107" s="78"/>
      <c r="BAL107" s="78"/>
      <c r="BAM107" s="78"/>
      <c r="BAN107" s="78"/>
      <c r="BAO107" s="78"/>
      <c r="BAP107" s="78"/>
      <c r="BAQ107" s="78"/>
      <c r="BAR107" s="78"/>
      <c r="BAS107" s="78"/>
      <c r="BAT107" s="78"/>
      <c r="BAU107" s="78"/>
      <c r="BAV107" s="78"/>
      <c r="BAW107" s="78"/>
      <c r="BAX107" s="78"/>
      <c r="BAY107" s="78"/>
      <c r="BAZ107" s="78"/>
      <c r="BBA107" s="78"/>
      <c r="BBB107" s="78"/>
      <c r="BBC107" s="78"/>
      <c r="BBD107" s="78"/>
      <c r="BBE107" s="78"/>
      <c r="BBF107" s="78"/>
      <c r="BBG107" s="78"/>
      <c r="BBH107" s="78"/>
      <c r="BBI107" s="78"/>
      <c r="BBJ107" s="78"/>
      <c r="BBK107" s="78"/>
      <c r="BBL107" s="78"/>
      <c r="BBM107" s="78"/>
      <c r="BBN107" s="78"/>
      <c r="BBO107" s="78"/>
      <c r="BBP107" s="78"/>
      <c r="BBQ107" s="78"/>
      <c r="BBR107" s="78"/>
      <c r="BBS107" s="78"/>
      <c r="BBT107" s="78"/>
      <c r="BBU107" s="78"/>
      <c r="BBV107" s="78"/>
      <c r="BBW107" s="78"/>
      <c r="BBX107" s="78"/>
      <c r="BBY107" s="78"/>
      <c r="BBZ107" s="78"/>
      <c r="BCA107" s="78"/>
      <c r="BCB107" s="78"/>
      <c r="BCC107" s="78"/>
      <c r="BCD107" s="78"/>
      <c r="BCE107" s="78"/>
      <c r="BCF107" s="78"/>
      <c r="BCG107" s="78"/>
      <c r="BCH107" s="78"/>
      <c r="BCI107" s="78"/>
      <c r="BCJ107" s="78"/>
      <c r="BCK107" s="78"/>
      <c r="BCL107" s="78"/>
      <c r="BCM107" s="78"/>
      <c r="BCN107" s="78"/>
      <c r="BCO107" s="78"/>
      <c r="BCP107" s="78"/>
      <c r="BCQ107" s="78"/>
      <c r="BCR107" s="78"/>
      <c r="BCS107" s="78"/>
      <c r="BCT107" s="78"/>
      <c r="BCU107" s="78"/>
      <c r="BCV107" s="78"/>
      <c r="BCW107" s="78"/>
      <c r="BCX107" s="78"/>
      <c r="BCY107" s="78"/>
      <c r="BCZ107" s="78"/>
      <c r="BDA107" s="78"/>
      <c r="BDB107" s="78"/>
      <c r="BDC107" s="78"/>
      <c r="BDD107" s="78"/>
      <c r="BDE107" s="78"/>
      <c r="BDF107" s="78"/>
      <c r="BDG107" s="78"/>
      <c r="BDH107" s="78"/>
      <c r="BDI107" s="78"/>
      <c r="BDJ107" s="78"/>
      <c r="BDK107" s="78"/>
      <c r="BDL107" s="78"/>
      <c r="BDM107" s="78"/>
      <c r="BDN107" s="78"/>
      <c r="BDO107" s="78"/>
      <c r="BDP107" s="78"/>
      <c r="BDQ107" s="78"/>
      <c r="BDR107" s="78"/>
      <c r="BDS107" s="78"/>
      <c r="BDT107" s="78"/>
      <c r="BDU107" s="78"/>
      <c r="BDV107" s="78"/>
      <c r="BDW107" s="78"/>
      <c r="BDX107" s="78"/>
      <c r="BDY107" s="78"/>
      <c r="BDZ107" s="78"/>
      <c r="BEA107" s="78"/>
      <c r="BEB107" s="78"/>
      <c r="BEC107" s="78"/>
      <c r="BED107" s="78"/>
      <c r="BEE107" s="78"/>
      <c r="BEF107" s="78"/>
      <c r="BEG107" s="78"/>
      <c r="BEH107" s="78"/>
      <c r="BEI107" s="78"/>
      <c r="BEJ107" s="78"/>
      <c r="BEK107" s="78"/>
      <c r="BEL107" s="78"/>
      <c r="BEM107" s="78"/>
      <c r="BEN107" s="78"/>
      <c r="BEO107" s="78"/>
      <c r="BEP107" s="78"/>
      <c r="BEQ107" s="78"/>
      <c r="BER107" s="78"/>
      <c r="BES107" s="78"/>
      <c r="BET107" s="78"/>
      <c r="BEU107" s="78"/>
      <c r="BEV107" s="78"/>
      <c r="BEW107" s="78"/>
      <c r="BEX107" s="78"/>
      <c r="BEY107" s="78"/>
      <c r="BEZ107" s="78"/>
      <c r="BFA107" s="78"/>
      <c r="BFB107" s="78"/>
      <c r="BFC107" s="78"/>
      <c r="BFD107" s="78"/>
      <c r="BFE107" s="78"/>
      <c r="BFF107" s="78"/>
      <c r="BFG107" s="78"/>
      <c r="BFH107" s="78"/>
      <c r="BFI107" s="78"/>
      <c r="BFJ107" s="78"/>
      <c r="BFK107" s="78"/>
      <c r="BFL107" s="78"/>
      <c r="BFM107" s="78"/>
      <c r="BFN107" s="78"/>
      <c r="BFO107" s="78"/>
      <c r="BFP107" s="78"/>
      <c r="BFQ107" s="78"/>
      <c r="BFR107" s="78"/>
      <c r="BFS107" s="78"/>
      <c r="BFT107" s="78"/>
      <c r="BFU107" s="78"/>
      <c r="BFV107" s="78"/>
      <c r="BFW107" s="78"/>
      <c r="BFX107" s="78"/>
      <c r="BFY107" s="78"/>
      <c r="BFZ107" s="78"/>
      <c r="BGA107" s="78"/>
      <c r="BGB107" s="78"/>
      <c r="BGC107" s="78"/>
      <c r="BGD107" s="78"/>
      <c r="BGE107" s="78"/>
      <c r="BGF107" s="78"/>
      <c r="BGG107" s="78"/>
      <c r="BGH107" s="78"/>
      <c r="BGI107" s="78"/>
      <c r="BGJ107" s="78"/>
      <c r="BGK107" s="78"/>
      <c r="BGL107" s="78"/>
      <c r="BGM107" s="78"/>
      <c r="BGN107" s="78"/>
      <c r="BGO107" s="78"/>
      <c r="BGP107" s="78"/>
      <c r="BGQ107" s="78"/>
      <c r="BGR107" s="78"/>
      <c r="BGS107" s="78"/>
      <c r="BGT107" s="78"/>
      <c r="BGU107" s="78"/>
      <c r="BGV107" s="78"/>
      <c r="BGW107" s="78"/>
      <c r="BGX107" s="78"/>
      <c r="BGY107" s="78"/>
      <c r="BGZ107" s="78"/>
      <c r="BHA107" s="78"/>
      <c r="BHB107" s="78"/>
      <c r="BHC107" s="78"/>
      <c r="BHD107" s="78"/>
      <c r="BHE107" s="78"/>
      <c r="BHF107" s="78"/>
      <c r="BHG107" s="78"/>
      <c r="BHH107" s="78"/>
      <c r="BHI107" s="78"/>
      <c r="BHJ107" s="78"/>
      <c r="BHK107" s="78"/>
      <c r="BHL107" s="78"/>
      <c r="BHM107" s="78"/>
      <c r="BHN107" s="78"/>
      <c r="BHO107" s="78"/>
      <c r="BHP107" s="78"/>
      <c r="BHQ107" s="78"/>
      <c r="BHR107" s="78"/>
      <c r="BHS107" s="78"/>
      <c r="BHT107" s="78"/>
      <c r="BHU107" s="78"/>
      <c r="BHV107" s="78"/>
      <c r="BHW107" s="78"/>
      <c r="BHX107" s="78"/>
      <c r="BHY107" s="78"/>
      <c r="BHZ107" s="78"/>
      <c r="BIA107" s="78"/>
      <c r="BIB107" s="78"/>
      <c r="BIC107" s="78"/>
      <c r="BID107" s="78"/>
      <c r="BIE107" s="78"/>
      <c r="BIF107" s="78"/>
      <c r="BIG107" s="78"/>
      <c r="BIH107" s="78"/>
      <c r="BII107" s="78"/>
      <c r="BIJ107" s="78"/>
      <c r="BIK107" s="78"/>
      <c r="BIL107" s="78"/>
      <c r="BIM107" s="78"/>
      <c r="BIN107" s="78"/>
      <c r="BIO107" s="78"/>
      <c r="BIP107" s="78"/>
      <c r="BIQ107" s="78"/>
      <c r="BIR107" s="78"/>
      <c r="BIS107" s="78"/>
      <c r="BIT107" s="78"/>
      <c r="BIU107" s="78"/>
      <c r="BIV107" s="78"/>
      <c r="BIW107" s="78"/>
      <c r="BIX107" s="78"/>
      <c r="BIY107" s="78"/>
      <c r="BIZ107" s="78"/>
      <c r="BJA107" s="78"/>
      <c r="BJB107" s="78"/>
      <c r="BJC107" s="78"/>
      <c r="BJD107" s="78"/>
      <c r="BJE107" s="78"/>
      <c r="BJF107" s="78"/>
      <c r="BJG107" s="78"/>
      <c r="BJH107" s="78"/>
      <c r="BJI107" s="78"/>
      <c r="BJJ107" s="78"/>
      <c r="BJK107" s="78"/>
      <c r="BJL107" s="78"/>
      <c r="BJM107" s="78"/>
      <c r="BJN107" s="78"/>
      <c r="BJO107" s="78"/>
      <c r="BJP107" s="78"/>
      <c r="BJQ107" s="78"/>
      <c r="BJR107" s="78"/>
      <c r="BJS107" s="78"/>
      <c r="BJT107" s="78"/>
      <c r="BJU107" s="78"/>
      <c r="BJV107" s="78"/>
      <c r="BJW107" s="78"/>
      <c r="BJX107" s="78"/>
      <c r="BJY107" s="78"/>
      <c r="BJZ107" s="78"/>
      <c r="BKA107" s="78"/>
      <c r="BKB107" s="78"/>
      <c r="BKC107" s="78"/>
      <c r="BKD107" s="78"/>
      <c r="BKE107" s="78"/>
      <c r="BKF107" s="78"/>
      <c r="BKG107" s="78"/>
      <c r="BKH107" s="78"/>
      <c r="BKI107" s="78"/>
      <c r="BKJ107" s="78"/>
      <c r="BKK107" s="78"/>
      <c r="BKL107" s="78"/>
      <c r="BKM107" s="78"/>
      <c r="BKN107" s="78"/>
      <c r="BKO107" s="78"/>
      <c r="BKP107" s="78"/>
      <c r="BKQ107" s="78"/>
      <c r="BKR107" s="78"/>
      <c r="BKS107" s="78"/>
      <c r="BKT107" s="78"/>
      <c r="BKU107" s="78"/>
      <c r="BKV107" s="78"/>
      <c r="BKW107" s="78"/>
      <c r="BKX107" s="78"/>
      <c r="BKY107" s="78"/>
      <c r="BKZ107" s="78"/>
      <c r="BLA107" s="78"/>
      <c r="BLB107" s="78"/>
      <c r="BLC107" s="78"/>
      <c r="BLD107" s="78"/>
      <c r="BLE107" s="78"/>
      <c r="BLF107" s="78"/>
      <c r="BLG107" s="78"/>
      <c r="BLH107" s="78"/>
      <c r="BLI107" s="78"/>
      <c r="BLJ107" s="78"/>
      <c r="BLK107" s="78"/>
      <c r="BLL107" s="78"/>
      <c r="BLM107" s="78"/>
      <c r="BLN107" s="78"/>
      <c r="BLO107" s="78"/>
      <c r="BLP107" s="78"/>
      <c r="BLQ107" s="78"/>
      <c r="BLR107" s="78"/>
      <c r="BLS107" s="78"/>
      <c r="BLT107" s="78"/>
      <c r="BLU107" s="78"/>
      <c r="BLV107" s="78"/>
      <c r="BLW107" s="78"/>
      <c r="BLX107" s="78"/>
      <c r="BLY107" s="78"/>
      <c r="BLZ107" s="78"/>
      <c r="BMA107" s="78"/>
      <c r="BMB107" s="78"/>
      <c r="BMC107" s="78"/>
      <c r="BMD107" s="78"/>
      <c r="BME107" s="78"/>
      <c r="BMF107" s="78"/>
      <c r="BMG107" s="78"/>
      <c r="BMH107" s="78"/>
      <c r="BMI107" s="78"/>
      <c r="BMJ107" s="78"/>
      <c r="BMK107" s="78"/>
      <c r="BML107" s="78"/>
      <c r="BMM107" s="78"/>
      <c r="BMN107" s="78"/>
      <c r="BMO107" s="78"/>
      <c r="BMP107" s="78"/>
      <c r="BMQ107" s="78"/>
      <c r="BMR107" s="78"/>
      <c r="BMS107" s="78"/>
      <c r="BMT107" s="78"/>
      <c r="BMU107" s="78"/>
      <c r="BMV107" s="78"/>
      <c r="BMW107" s="78"/>
      <c r="BMX107" s="78"/>
      <c r="BMY107" s="78"/>
      <c r="BMZ107" s="78"/>
      <c r="BNA107" s="78"/>
      <c r="BNB107" s="78"/>
      <c r="BNC107" s="78"/>
      <c r="BND107" s="78"/>
      <c r="BNE107" s="78"/>
      <c r="BNF107" s="78"/>
      <c r="BNG107" s="78"/>
      <c r="BNH107" s="78"/>
      <c r="BNI107" s="78"/>
      <c r="BNJ107" s="78"/>
      <c r="BNK107" s="78"/>
      <c r="BNL107" s="78"/>
      <c r="BNM107" s="78"/>
      <c r="BNN107" s="78"/>
      <c r="BNO107" s="78"/>
      <c r="BNP107" s="78"/>
      <c r="BNQ107" s="78"/>
      <c r="BNR107" s="78"/>
      <c r="BNS107" s="78"/>
      <c r="BNT107" s="78"/>
      <c r="BNU107" s="78"/>
      <c r="BNV107" s="78"/>
      <c r="BNW107" s="78"/>
      <c r="BNX107" s="78"/>
      <c r="BNY107" s="78"/>
      <c r="BNZ107" s="78"/>
      <c r="BOA107" s="78"/>
      <c r="BOB107" s="78"/>
      <c r="BOC107" s="78"/>
      <c r="BOD107" s="78"/>
      <c r="BOE107" s="78"/>
      <c r="BOF107" s="78"/>
      <c r="BOG107" s="78"/>
      <c r="BOH107" s="78"/>
      <c r="BOI107" s="78"/>
      <c r="BOJ107" s="78"/>
      <c r="BOK107" s="78"/>
      <c r="BOL107" s="78"/>
      <c r="BOM107" s="78"/>
      <c r="BON107" s="78"/>
      <c r="BOO107" s="78"/>
      <c r="BOP107" s="78"/>
      <c r="BOQ107" s="78"/>
      <c r="BOR107" s="78"/>
      <c r="BOS107" s="78"/>
      <c r="BOT107" s="78"/>
      <c r="BOU107" s="78"/>
      <c r="BOV107" s="78"/>
      <c r="BOW107" s="78"/>
      <c r="BOX107" s="78"/>
      <c r="BOY107" s="78"/>
      <c r="BOZ107" s="78"/>
      <c r="BPA107" s="78"/>
      <c r="BPB107" s="78"/>
      <c r="BPC107" s="78"/>
      <c r="BPD107" s="78"/>
      <c r="BPE107" s="78"/>
      <c r="BPF107" s="78"/>
      <c r="BPG107" s="78"/>
      <c r="BPH107" s="78"/>
      <c r="BPI107" s="78"/>
      <c r="BPJ107" s="78"/>
      <c r="BPK107" s="78"/>
      <c r="BPL107" s="78"/>
      <c r="BPM107" s="78"/>
      <c r="BPN107" s="78"/>
      <c r="BPO107" s="78"/>
      <c r="BPP107" s="78"/>
      <c r="BPQ107" s="78"/>
      <c r="BPR107" s="78"/>
      <c r="BPS107" s="78"/>
      <c r="BPT107" s="78"/>
      <c r="BPU107" s="78"/>
      <c r="BPV107" s="78"/>
      <c r="BPW107" s="78"/>
      <c r="BPX107" s="78"/>
      <c r="BPY107" s="78"/>
      <c r="BPZ107" s="78"/>
      <c r="BQA107" s="78"/>
      <c r="BQB107" s="78"/>
      <c r="BQC107" s="78"/>
      <c r="BQD107" s="78"/>
      <c r="BQE107" s="78"/>
      <c r="BQF107" s="78"/>
      <c r="BQG107" s="78"/>
      <c r="BQH107" s="78"/>
      <c r="BQI107" s="78"/>
      <c r="BQJ107" s="78"/>
      <c r="BQK107" s="78"/>
      <c r="BQL107" s="78"/>
      <c r="BQM107" s="78"/>
      <c r="BQN107" s="78"/>
      <c r="BQO107" s="78"/>
      <c r="BQP107" s="78"/>
      <c r="BQQ107" s="78"/>
      <c r="BQR107" s="78"/>
      <c r="BQS107" s="78"/>
      <c r="BQT107" s="78"/>
      <c r="BQU107" s="78"/>
      <c r="BQV107" s="78"/>
      <c r="BQW107" s="78"/>
      <c r="BQX107" s="78"/>
      <c r="BQY107" s="78"/>
      <c r="BQZ107" s="78"/>
      <c r="BRA107" s="78"/>
      <c r="BRB107" s="78"/>
      <c r="BRC107" s="78"/>
      <c r="BRD107" s="78"/>
      <c r="BRE107" s="78"/>
      <c r="BRF107" s="78"/>
      <c r="BRG107" s="78"/>
      <c r="BRH107" s="78"/>
      <c r="BRI107" s="78"/>
      <c r="BRJ107" s="78"/>
      <c r="BRK107" s="78"/>
      <c r="BRL107" s="78"/>
      <c r="BRM107" s="78"/>
      <c r="BRN107" s="78"/>
      <c r="BRO107" s="78"/>
      <c r="BRP107" s="78"/>
      <c r="BRQ107" s="78"/>
      <c r="BRR107" s="78"/>
      <c r="BRS107" s="78"/>
      <c r="BRT107" s="78"/>
      <c r="BRU107" s="78"/>
      <c r="BRV107" s="78"/>
      <c r="BRW107" s="78"/>
      <c r="BRX107" s="78"/>
      <c r="BRY107" s="78"/>
      <c r="BRZ107" s="78"/>
      <c r="BSA107" s="78"/>
      <c r="BSB107" s="78"/>
      <c r="BSC107" s="78"/>
      <c r="BSD107" s="78"/>
      <c r="BSE107" s="78"/>
      <c r="BSF107" s="78"/>
      <c r="BSG107" s="78"/>
      <c r="BSH107" s="78"/>
      <c r="BSI107" s="78"/>
      <c r="BSJ107" s="78"/>
      <c r="BSK107" s="78"/>
      <c r="BSL107" s="78"/>
      <c r="BSM107" s="78"/>
      <c r="BSN107" s="78"/>
      <c r="BSO107" s="78"/>
      <c r="BSP107" s="78"/>
      <c r="BSQ107" s="78"/>
      <c r="BSR107" s="78"/>
      <c r="BSS107" s="78"/>
      <c r="BST107" s="78"/>
      <c r="BSU107" s="78"/>
      <c r="BSV107" s="78"/>
      <c r="BSW107" s="78"/>
      <c r="BSX107" s="78"/>
      <c r="BSY107" s="78"/>
      <c r="BSZ107" s="78"/>
      <c r="BTA107" s="78"/>
      <c r="BTB107" s="78"/>
      <c r="BTC107" s="78"/>
      <c r="BTD107" s="78"/>
      <c r="BTE107" s="78"/>
      <c r="BTF107" s="78"/>
      <c r="BTG107" s="78"/>
      <c r="BTH107" s="78"/>
      <c r="BTI107" s="78"/>
      <c r="BTJ107" s="78"/>
      <c r="BTK107" s="78"/>
      <c r="BTL107" s="78"/>
      <c r="BTM107" s="78"/>
      <c r="BTN107" s="78"/>
      <c r="BTO107" s="78"/>
      <c r="BTP107" s="78"/>
      <c r="BTQ107" s="78"/>
      <c r="BTR107" s="78"/>
      <c r="BTS107" s="78"/>
      <c r="BTT107" s="78"/>
      <c r="BTU107" s="78"/>
      <c r="BTV107" s="78"/>
      <c r="BTW107" s="78"/>
      <c r="BTX107" s="78"/>
      <c r="BTY107" s="78"/>
      <c r="BTZ107" s="78"/>
      <c r="BUA107" s="78"/>
      <c r="BUB107" s="78"/>
      <c r="BUC107" s="78"/>
      <c r="BUD107" s="78"/>
      <c r="BUE107" s="78"/>
      <c r="BUF107" s="78"/>
      <c r="BUG107" s="78"/>
      <c r="BUH107" s="78"/>
      <c r="BUI107" s="78"/>
      <c r="BUJ107" s="78"/>
      <c r="BUK107" s="78"/>
      <c r="BUL107" s="78"/>
      <c r="BUM107" s="78"/>
      <c r="BUN107" s="78"/>
      <c r="BUO107" s="78"/>
      <c r="BUP107" s="78"/>
      <c r="BUQ107" s="78"/>
      <c r="BUR107" s="78"/>
      <c r="BUS107" s="78"/>
      <c r="BUT107" s="78"/>
      <c r="BUU107" s="78"/>
      <c r="BUV107" s="78"/>
      <c r="BUW107" s="78"/>
      <c r="BUX107" s="78"/>
      <c r="BUY107" s="78"/>
      <c r="BUZ107" s="78"/>
      <c r="BVA107" s="78"/>
      <c r="BVB107" s="78"/>
      <c r="BVC107" s="78"/>
      <c r="BVD107" s="78"/>
      <c r="BVE107" s="78"/>
      <c r="BVF107" s="78"/>
      <c r="BVG107" s="78"/>
      <c r="BVH107" s="78"/>
      <c r="BVI107" s="78"/>
      <c r="BVJ107" s="78"/>
      <c r="BVK107" s="78"/>
      <c r="BVL107" s="78"/>
      <c r="BVM107" s="78"/>
      <c r="BVN107" s="78"/>
      <c r="BVO107" s="78"/>
      <c r="BVP107" s="78"/>
      <c r="BVQ107" s="78"/>
      <c r="BVR107" s="78"/>
      <c r="BVS107" s="78"/>
      <c r="BVT107" s="78"/>
      <c r="BVU107" s="78"/>
      <c r="BVV107" s="78"/>
      <c r="BVW107" s="78"/>
      <c r="BVX107" s="78"/>
      <c r="BVY107" s="78"/>
      <c r="BVZ107" s="78"/>
      <c r="BWA107" s="78"/>
      <c r="BWB107" s="78"/>
      <c r="BWC107" s="78"/>
      <c r="BWD107" s="78"/>
      <c r="BWE107" s="78"/>
      <c r="BWF107" s="78"/>
      <c r="BWG107" s="78"/>
      <c r="BWH107" s="78"/>
      <c r="BWI107" s="78"/>
      <c r="BWJ107" s="78"/>
      <c r="BWK107" s="78"/>
      <c r="BWL107" s="78"/>
      <c r="BWM107" s="78"/>
      <c r="BWN107" s="78"/>
      <c r="BWO107" s="78"/>
      <c r="BWP107" s="78"/>
      <c r="BWQ107" s="78"/>
      <c r="BWR107" s="78"/>
      <c r="BWS107" s="78"/>
      <c r="BWT107" s="78"/>
      <c r="BWU107" s="78"/>
      <c r="BWV107" s="78"/>
      <c r="BWW107" s="78"/>
      <c r="BWX107" s="78"/>
      <c r="BWY107" s="78"/>
      <c r="BWZ107" s="78"/>
      <c r="BXA107" s="78"/>
      <c r="BXB107" s="78"/>
      <c r="BXC107" s="78"/>
      <c r="BXD107" s="78"/>
      <c r="BXE107" s="78"/>
      <c r="BXF107" s="78"/>
      <c r="BXG107" s="78"/>
      <c r="BXH107" s="78"/>
      <c r="BXI107" s="78"/>
      <c r="BXJ107" s="78"/>
      <c r="BXK107" s="78"/>
      <c r="BXL107" s="78"/>
      <c r="BXM107" s="78"/>
      <c r="BXN107" s="78"/>
      <c r="BXO107" s="78"/>
      <c r="BXP107" s="78"/>
      <c r="BXQ107" s="78"/>
      <c r="BXR107" s="78"/>
      <c r="BXS107" s="78"/>
      <c r="BXT107" s="78"/>
      <c r="BXU107" s="78"/>
      <c r="BXV107" s="78"/>
      <c r="BXW107" s="78"/>
      <c r="BXX107" s="78"/>
      <c r="BXY107" s="78"/>
      <c r="BXZ107" s="78"/>
      <c r="BYA107" s="78"/>
      <c r="BYB107" s="78"/>
      <c r="BYC107" s="78"/>
      <c r="BYD107" s="78"/>
      <c r="BYE107" s="78"/>
      <c r="BYF107" s="78"/>
      <c r="BYG107" s="78"/>
      <c r="BYH107" s="78"/>
      <c r="BYI107" s="78"/>
      <c r="BYJ107" s="78"/>
      <c r="BYK107" s="78"/>
      <c r="BYL107" s="78"/>
      <c r="BYM107" s="78"/>
      <c r="BYN107" s="78"/>
      <c r="BYO107" s="78"/>
      <c r="BYP107" s="78"/>
      <c r="BYQ107" s="78"/>
      <c r="BYR107" s="78"/>
      <c r="BYS107" s="78"/>
      <c r="BYT107" s="78"/>
      <c r="BYU107" s="78"/>
      <c r="BYV107" s="78"/>
      <c r="BYW107" s="78"/>
      <c r="BYX107" s="78"/>
      <c r="BYY107" s="78"/>
      <c r="BYZ107" s="78"/>
      <c r="BZA107" s="78"/>
      <c r="BZB107" s="78"/>
      <c r="BZC107" s="78"/>
      <c r="BZD107" s="78"/>
      <c r="BZE107" s="78"/>
      <c r="BZF107" s="78"/>
      <c r="BZG107" s="78"/>
      <c r="BZH107" s="78"/>
      <c r="BZI107" s="78"/>
      <c r="BZJ107" s="78"/>
      <c r="BZK107" s="78"/>
      <c r="BZL107" s="78"/>
      <c r="BZM107" s="78"/>
      <c r="BZN107" s="78"/>
      <c r="BZO107" s="78"/>
      <c r="BZP107" s="78"/>
      <c r="BZQ107" s="78"/>
      <c r="BZR107" s="78"/>
      <c r="BZS107" s="78"/>
      <c r="BZT107" s="78"/>
      <c r="BZU107" s="78"/>
      <c r="BZV107" s="78"/>
      <c r="BZW107" s="78"/>
      <c r="BZX107" s="78"/>
      <c r="BZY107" s="78"/>
      <c r="BZZ107" s="78"/>
      <c r="CAA107" s="78"/>
      <c r="CAB107" s="78"/>
      <c r="CAC107" s="78"/>
      <c r="CAD107" s="78"/>
      <c r="CAE107" s="78"/>
      <c r="CAF107" s="78"/>
      <c r="CAG107" s="78"/>
      <c r="CAH107" s="78"/>
      <c r="CAI107" s="78"/>
      <c r="CAJ107" s="78"/>
      <c r="CAK107" s="78"/>
      <c r="CAL107" s="78"/>
      <c r="CAM107" s="78"/>
      <c r="CAN107" s="78"/>
      <c r="CAO107" s="78"/>
      <c r="CAP107" s="78"/>
      <c r="CAQ107" s="78"/>
      <c r="CAR107" s="78"/>
      <c r="CAS107" s="78"/>
      <c r="CAT107" s="78"/>
      <c r="CAU107" s="78"/>
      <c r="CAV107" s="78"/>
      <c r="CAW107" s="78"/>
      <c r="CAX107" s="78"/>
      <c r="CAY107" s="78"/>
      <c r="CAZ107" s="78"/>
      <c r="CBA107" s="78"/>
      <c r="CBB107" s="78"/>
      <c r="CBC107" s="78"/>
      <c r="CBD107" s="78"/>
      <c r="CBE107" s="78"/>
      <c r="CBF107" s="78"/>
      <c r="CBG107" s="78"/>
      <c r="CBH107" s="78"/>
      <c r="CBI107" s="78"/>
      <c r="CBJ107" s="78"/>
      <c r="CBK107" s="78"/>
      <c r="CBL107" s="78"/>
      <c r="CBM107" s="78"/>
      <c r="CBN107" s="78"/>
      <c r="CBO107" s="78"/>
      <c r="CBP107" s="78"/>
      <c r="CBQ107" s="78"/>
      <c r="CBR107" s="78"/>
      <c r="CBS107" s="78"/>
      <c r="CBT107" s="78"/>
      <c r="CBU107" s="78"/>
      <c r="CBV107" s="78"/>
      <c r="CBW107" s="78"/>
      <c r="CBX107" s="78"/>
      <c r="CBY107" s="78"/>
      <c r="CBZ107" s="78"/>
      <c r="CCA107" s="78"/>
      <c r="CCB107" s="78"/>
      <c r="CCC107" s="78"/>
      <c r="CCD107" s="78"/>
      <c r="CCE107" s="78"/>
      <c r="CCF107" s="78"/>
      <c r="CCG107" s="78"/>
      <c r="CCH107" s="78"/>
      <c r="CCI107" s="78"/>
      <c r="CCJ107" s="78"/>
      <c r="CCK107" s="78"/>
      <c r="CCL107" s="78"/>
      <c r="CCM107" s="78"/>
      <c r="CCN107" s="78"/>
      <c r="CCO107" s="78"/>
      <c r="CCP107" s="78"/>
      <c r="CCQ107" s="78"/>
      <c r="CCR107" s="78"/>
      <c r="CCS107" s="78"/>
      <c r="CCT107" s="78"/>
      <c r="CCU107" s="78"/>
      <c r="CCV107" s="78"/>
      <c r="CCW107" s="78"/>
      <c r="CCX107" s="78"/>
      <c r="CCY107" s="78"/>
      <c r="CCZ107" s="78"/>
      <c r="CDA107" s="78"/>
      <c r="CDB107" s="78"/>
      <c r="CDC107" s="78"/>
      <c r="CDD107" s="78"/>
      <c r="CDE107" s="78"/>
      <c r="CDF107" s="78"/>
      <c r="CDG107" s="78"/>
      <c r="CDH107" s="78"/>
      <c r="CDI107" s="78"/>
      <c r="CDJ107" s="78"/>
      <c r="CDK107" s="78"/>
      <c r="CDL107" s="78"/>
      <c r="CDM107" s="78"/>
      <c r="CDN107" s="78"/>
      <c r="CDO107" s="78"/>
      <c r="CDP107" s="78"/>
      <c r="CDQ107" s="78"/>
      <c r="CDR107" s="78"/>
      <c r="CDS107" s="78"/>
      <c r="CDT107" s="78"/>
      <c r="CDU107" s="78"/>
      <c r="CDV107" s="78"/>
      <c r="CDW107" s="78"/>
      <c r="CDX107" s="78"/>
      <c r="CDY107" s="78"/>
      <c r="CDZ107" s="78"/>
      <c r="CEA107" s="78"/>
      <c r="CEB107" s="78"/>
      <c r="CEC107" s="78"/>
      <c r="CED107" s="78"/>
      <c r="CEE107" s="78"/>
      <c r="CEF107" s="78"/>
      <c r="CEG107" s="78"/>
      <c r="CEH107" s="78"/>
      <c r="CEI107" s="78"/>
      <c r="CEJ107" s="78"/>
      <c r="CEK107" s="78"/>
      <c r="CEL107" s="78"/>
      <c r="CEM107" s="78"/>
      <c r="CEN107" s="78"/>
      <c r="CEO107" s="78"/>
      <c r="CEP107" s="78"/>
      <c r="CEQ107" s="78"/>
      <c r="CER107" s="78"/>
      <c r="CES107" s="78"/>
      <c r="CET107" s="78"/>
      <c r="CEU107" s="78"/>
      <c r="CEV107" s="78"/>
      <c r="CEW107" s="78"/>
      <c r="CEX107" s="78"/>
      <c r="CEY107" s="78"/>
      <c r="CEZ107" s="78"/>
      <c r="CFA107" s="78"/>
      <c r="CFB107" s="78"/>
      <c r="CFC107" s="78"/>
      <c r="CFD107" s="78"/>
      <c r="CFE107" s="78"/>
      <c r="CFF107" s="78"/>
      <c r="CFG107" s="78"/>
      <c r="CFH107" s="78"/>
      <c r="CFI107" s="78"/>
      <c r="CFJ107" s="78"/>
      <c r="CFK107" s="78"/>
      <c r="CFL107" s="78"/>
      <c r="CFM107" s="78"/>
      <c r="CFN107" s="78"/>
      <c r="CFO107" s="78"/>
      <c r="CFP107" s="78"/>
      <c r="CFQ107" s="78"/>
      <c r="CFR107" s="78"/>
      <c r="CFS107" s="78"/>
      <c r="CFT107" s="78"/>
      <c r="CFU107" s="78"/>
      <c r="CFV107" s="78"/>
      <c r="CFW107" s="78"/>
      <c r="CFX107" s="78"/>
      <c r="CFY107" s="78"/>
      <c r="CFZ107" s="78"/>
      <c r="CGA107" s="78"/>
      <c r="CGB107" s="78"/>
      <c r="CGC107" s="78"/>
      <c r="CGD107" s="78"/>
      <c r="CGE107" s="78"/>
      <c r="CGF107" s="78"/>
      <c r="CGG107" s="78"/>
      <c r="CGH107" s="78"/>
      <c r="CGI107" s="78"/>
      <c r="CGJ107" s="78"/>
      <c r="CGK107" s="78"/>
      <c r="CGL107" s="78"/>
      <c r="CGM107" s="78"/>
      <c r="CGN107" s="78"/>
      <c r="CGO107" s="78"/>
      <c r="CGP107" s="78"/>
      <c r="CGQ107" s="78"/>
      <c r="CGR107" s="78"/>
      <c r="CGS107" s="78"/>
      <c r="CGT107" s="78"/>
      <c r="CGU107" s="78"/>
      <c r="CGV107" s="78"/>
      <c r="CGW107" s="78"/>
      <c r="CGX107" s="78"/>
      <c r="CGY107" s="78"/>
      <c r="CGZ107" s="78"/>
      <c r="CHA107" s="78"/>
      <c r="CHB107" s="78"/>
      <c r="CHC107" s="78"/>
      <c r="CHD107" s="78"/>
      <c r="CHE107" s="78"/>
      <c r="CHF107" s="78"/>
      <c r="CHG107" s="78"/>
      <c r="CHH107" s="78"/>
      <c r="CHI107" s="78"/>
      <c r="CHJ107" s="78"/>
      <c r="CHK107" s="78"/>
      <c r="CHL107" s="78"/>
      <c r="CHM107" s="78"/>
      <c r="CHN107" s="78"/>
      <c r="CHO107" s="78"/>
      <c r="CHP107" s="78"/>
      <c r="CHQ107" s="78"/>
      <c r="CHR107" s="78"/>
      <c r="CHS107" s="78"/>
      <c r="CHT107" s="78"/>
      <c r="CHU107" s="78"/>
      <c r="CHV107" s="78"/>
      <c r="CHW107" s="78"/>
      <c r="CHX107" s="78"/>
      <c r="CHY107" s="78"/>
      <c r="CHZ107" s="78"/>
      <c r="CIA107" s="78"/>
      <c r="CIB107" s="78"/>
      <c r="CIC107" s="78"/>
      <c r="CID107" s="78"/>
      <c r="CIE107" s="78"/>
      <c r="CIF107" s="78"/>
      <c r="CIG107" s="78"/>
      <c r="CIH107" s="78"/>
      <c r="CII107" s="78"/>
      <c r="CIJ107" s="78"/>
      <c r="CIK107" s="78"/>
      <c r="CIL107" s="78"/>
      <c r="CIM107" s="78"/>
      <c r="CIN107" s="78"/>
      <c r="CIO107" s="78"/>
      <c r="CIP107" s="78"/>
      <c r="CIQ107" s="78"/>
      <c r="CIR107" s="78"/>
      <c r="CIS107" s="78"/>
      <c r="CIT107" s="78"/>
      <c r="CIU107" s="78"/>
      <c r="CIV107" s="78"/>
      <c r="CIW107" s="78"/>
      <c r="CIX107" s="78"/>
      <c r="CIY107" s="78"/>
      <c r="CIZ107" s="78"/>
      <c r="CJA107" s="78"/>
      <c r="CJB107" s="78"/>
      <c r="CJC107" s="78"/>
      <c r="CJD107" s="78"/>
      <c r="CJE107" s="78"/>
      <c r="CJF107" s="78"/>
      <c r="CJG107" s="78"/>
      <c r="CJH107" s="78"/>
      <c r="CJI107" s="78"/>
      <c r="CJJ107" s="78"/>
      <c r="CJK107" s="78"/>
      <c r="CJL107" s="78"/>
      <c r="CJM107" s="78"/>
      <c r="CJN107" s="78"/>
      <c r="CJO107" s="78"/>
      <c r="CJP107" s="78"/>
      <c r="CJQ107" s="78"/>
      <c r="CJR107" s="78"/>
      <c r="CJS107" s="78"/>
      <c r="CJT107" s="78"/>
      <c r="CJU107" s="78"/>
      <c r="CJV107" s="78"/>
      <c r="CJW107" s="78"/>
      <c r="CJX107" s="78"/>
      <c r="CJY107" s="78"/>
      <c r="CJZ107" s="78"/>
      <c r="CKA107" s="78"/>
      <c r="CKB107" s="78"/>
      <c r="CKC107" s="78"/>
      <c r="CKD107" s="78"/>
      <c r="CKE107" s="78"/>
      <c r="CKF107" s="78"/>
      <c r="CKG107" s="78"/>
      <c r="CKH107" s="78"/>
      <c r="CKI107" s="78"/>
      <c r="CKJ107" s="78"/>
      <c r="CKK107" s="78"/>
      <c r="CKL107" s="78"/>
      <c r="CKM107" s="78"/>
      <c r="CKN107" s="78"/>
      <c r="CKO107" s="78"/>
      <c r="CKP107" s="78"/>
      <c r="CKQ107" s="78"/>
      <c r="CKR107" s="78"/>
      <c r="CKS107" s="78"/>
      <c r="CKT107" s="78"/>
      <c r="CKU107" s="78"/>
      <c r="CKV107" s="78"/>
      <c r="CKW107" s="78"/>
      <c r="CKX107" s="78"/>
      <c r="CKY107" s="78"/>
      <c r="CKZ107" s="78"/>
      <c r="CLA107" s="78"/>
      <c r="CLB107" s="78"/>
      <c r="CLC107" s="78"/>
      <c r="CLD107" s="78"/>
      <c r="CLE107" s="78"/>
      <c r="CLF107" s="78"/>
      <c r="CLG107" s="78"/>
      <c r="CLH107" s="78"/>
      <c r="CLI107" s="78"/>
      <c r="CLJ107" s="78"/>
      <c r="CLK107" s="78"/>
      <c r="CLL107" s="78"/>
      <c r="CLM107" s="78"/>
      <c r="CLN107" s="78"/>
      <c r="CLO107" s="78"/>
      <c r="CLP107" s="78"/>
      <c r="CLQ107" s="78"/>
      <c r="CLR107" s="78"/>
      <c r="CLS107" s="78"/>
      <c r="CLT107" s="78"/>
      <c r="CLU107" s="78"/>
      <c r="CLV107" s="78"/>
      <c r="CLW107" s="78"/>
      <c r="CLX107" s="78"/>
      <c r="CLY107" s="78"/>
      <c r="CLZ107" s="78"/>
      <c r="CMA107" s="78"/>
      <c r="CMB107" s="78"/>
      <c r="CMC107" s="78"/>
      <c r="CMD107" s="78"/>
      <c r="CME107" s="78"/>
      <c r="CMF107" s="78"/>
      <c r="CMG107" s="78"/>
      <c r="CMH107" s="78"/>
      <c r="CMI107" s="78"/>
      <c r="CMJ107" s="78"/>
      <c r="CMK107" s="78"/>
      <c r="CML107" s="78"/>
      <c r="CMM107" s="78"/>
      <c r="CMN107" s="78"/>
      <c r="CMO107" s="78"/>
      <c r="CMP107" s="78"/>
      <c r="CMQ107" s="78"/>
      <c r="CMR107" s="78"/>
      <c r="CMS107" s="78"/>
      <c r="CMT107" s="78"/>
      <c r="CMU107" s="78"/>
      <c r="CMV107" s="78"/>
      <c r="CMW107" s="78"/>
      <c r="CMX107" s="78"/>
      <c r="CMY107" s="78"/>
      <c r="CMZ107" s="78"/>
      <c r="CNA107" s="78"/>
      <c r="CNB107" s="78"/>
      <c r="CNC107" s="78"/>
      <c r="CND107" s="78"/>
      <c r="CNE107" s="78"/>
      <c r="CNF107" s="78"/>
      <c r="CNG107" s="78"/>
      <c r="CNH107" s="78"/>
      <c r="CNI107" s="78"/>
      <c r="CNJ107" s="78"/>
      <c r="CNK107" s="78"/>
      <c r="CNL107" s="78"/>
      <c r="CNM107" s="78"/>
      <c r="CNN107" s="78"/>
      <c r="CNO107" s="78"/>
      <c r="CNP107" s="78"/>
      <c r="CNQ107" s="78"/>
      <c r="CNR107" s="78"/>
      <c r="CNS107" s="78"/>
      <c r="CNT107" s="78"/>
      <c r="CNU107" s="78"/>
      <c r="CNV107" s="78"/>
      <c r="CNW107" s="78"/>
      <c r="CNX107" s="78"/>
      <c r="CNY107" s="78"/>
      <c r="CNZ107" s="78"/>
      <c r="COA107" s="78"/>
      <c r="COB107" s="78"/>
      <c r="COC107" s="78"/>
      <c r="COD107" s="78"/>
      <c r="COE107" s="78"/>
      <c r="COF107" s="78"/>
      <c r="COG107" s="78"/>
      <c r="COH107" s="78"/>
      <c r="COI107" s="78"/>
      <c r="COJ107" s="78"/>
      <c r="COK107" s="78"/>
      <c r="COL107" s="78"/>
      <c r="COM107" s="78"/>
      <c r="CON107" s="78"/>
      <c r="COO107" s="78"/>
      <c r="COP107" s="78"/>
      <c r="COQ107" s="78"/>
      <c r="COR107" s="78"/>
      <c r="COS107" s="78"/>
      <c r="COT107" s="78"/>
      <c r="COU107" s="78"/>
      <c r="COV107" s="78"/>
      <c r="COW107" s="78"/>
      <c r="COX107" s="78"/>
      <c r="COY107" s="78"/>
      <c r="COZ107" s="78"/>
      <c r="CPA107" s="78"/>
      <c r="CPB107" s="78"/>
      <c r="CPC107" s="78"/>
      <c r="CPD107" s="78"/>
      <c r="CPE107" s="78"/>
      <c r="CPF107" s="78"/>
      <c r="CPG107" s="78"/>
      <c r="CPH107" s="78"/>
      <c r="CPI107" s="78"/>
      <c r="CPJ107" s="78"/>
      <c r="CPK107" s="78"/>
      <c r="CPL107" s="78"/>
      <c r="CPM107" s="78"/>
      <c r="CPN107" s="78"/>
      <c r="CPO107" s="78"/>
      <c r="CPP107" s="78"/>
      <c r="CPQ107" s="78"/>
      <c r="CPR107" s="78"/>
      <c r="CPS107" s="78"/>
      <c r="CPT107" s="78"/>
      <c r="CPU107" s="78"/>
      <c r="CPV107" s="78"/>
      <c r="CPW107" s="78"/>
      <c r="CPX107" s="78"/>
      <c r="CPY107" s="78"/>
      <c r="CPZ107" s="78"/>
      <c r="CQA107" s="78"/>
      <c r="CQB107" s="78"/>
      <c r="CQC107" s="78"/>
      <c r="CQD107" s="78"/>
      <c r="CQE107" s="78"/>
      <c r="CQF107" s="78"/>
      <c r="CQG107" s="78"/>
      <c r="CQH107" s="78"/>
      <c r="CQI107" s="78"/>
      <c r="CQJ107" s="78"/>
      <c r="CQK107" s="78"/>
      <c r="CQL107" s="78"/>
      <c r="CQM107" s="78"/>
      <c r="CQN107" s="78"/>
      <c r="CQO107" s="78"/>
      <c r="CQP107" s="78"/>
      <c r="CQQ107" s="78"/>
      <c r="CQR107" s="78"/>
      <c r="CQS107" s="78"/>
      <c r="CQT107" s="78"/>
      <c r="CQU107" s="78"/>
      <c r="CQV107" s="78"/>
      <c r="CQW107" s="78"/>
      <c r="CQX107" s="78"/>
      <c r="CQY107" s="78"/>
      <c r="CQZ107" s="78"/>
      <c r="CRA107" s="78"/>
      <c r="CRB107" s="78"/>
      <c r="CRC107" s="78"/>
      <c r="CRD107" s="78"/>
      <c r="CRE107" s="78"/>
      <c r="CRF107" s="78"/>
      <c r="CRG107" s="78"/>
      <c r="CRH107" s="78"/>
      <c r="CRI107" s="78"/>
      <c r="CRJ107" s="78"/>
      <c r="CRK107" s="78"/>
      <c r="CRL107" s="78"/>
      <c r="CRM107" s="78"/>
      <c r="CRN107" s="78"/>
      <c r="CRO107" s="78"/>
      <c r="CRP107" s="78"/>
      <c r="CRQ107" s="78"/>
      <c r="CRR107" s="78"/>
      <c r="CRS107" s="78"/>
      <c r="CRT107" s="78"/>
      <c r="CRU107" s="78"/>
      <c r="CRV107" s="78"/>
      <c r="CRW107" s="78"/>
      <c r="CRX107" s="78"/>
      <c r="CRY107" s="78"/>
      <c r="CRZ107" s="78"/>
      <c r="CSA107" s="78"/>
      <c r="CSB107" s="78"/>
      <c r="CSC107" s="78"/>
      <c r="CSD107" s="78"/>
      <c r="CSE107" s="78"/>
      <c r="CSF107" s="78"/>
      <c r="CSG107" s="78"/>
      <c r="CSH107" s="78"/>
      <c r="CSI107" s="78"/>
      <c r="CSJ107" s="78"/>
      <c r="CSK107" s="78"/>
      <c r="CSL107" s="78"/>
      <c r="CSM107" s="78"/>
      <c r="CSN107" s="78"/>
      <c r="CSO107" s="78"/>
      <c r="CSP107" s="78"/>
      <c r="CSQ107" s="78"/>
      <c r="CSR107" s="78"/>
      <c r="CSS107" s="78"/>
      <c r="CST107" s="78"/>
      <c r="CSU107" s="78"/>
      <c r="CSV107" s="78"/>
      <c r="CSW107" s="78"/>
      <c r="CSX107" s="78"/>
      <c r="CSY107" s="78"/>
      <c r="CSZ107" s="78"/>
      <c r="CTA107" s="78"/>
      <c r="CTB107" s="78"/>
      <c r="CTC107" s="78"/>
      <c r="CTD107" s="78"/>
      <c r="CTE107" s="78"/>
      <c r="CTF107" s="78"/>
      <c r="CTG107" s="78"/>
      <c r="CTH107" s="78"/>
      <c r="CTI107" s="78"/>
      <c r="CTJ107" s="78"/>
      <c r="CTK107" s="78"/>
      <c r="CTL107" s="78"/>
      <c r="CTM107" s="78"/>
      <c r="CTN107" s="78"/>
      <c r="CTO107" s="78"/>
      <c r="CTP107" s="78"/>
      <c r="CTQ107" s="78"/>
      <c r="CTR107" s="78"/>
      <c r="CTS107" s="78"/>
      <c r="CTT107" s="78"/>
      <c r="CTU107" s="78"/>
      <c r="CTV107" s="78"/>
      <c r="CTW107" s="78"/>
      <c r="CTX107" s="78"/>
      <c r="CTY107" s="78"/>
      <c r="CTZ107" s="78"/>
      <c r="CUA107" s="78"/>
      <c r="CUB107" s="78"/>
      <c r="CUC107" s="78"/>
      <c r="CUD107" s="78"/>
      <c r="CUE107" s="78"/>
      <c r="CUF107" s="78"/>
      <c r="CUG107" s="78"/>
      <c r="CUH107" s="78"/>
      <c r="CUI107" s="78"/>
      <c r="CUJ107" s="78"/>
      <c r="CUK107" s="78"/>
      <c r="CUL107" s="78"/>
      <c r="CUM107" s="78"/>
      <c r="CUN107" s="78"/>
      <c r="CUO107" s="78"/>
      <c r="CUP107" s="78"/>
      <c r="CUQ107" s="78"/>
      <c r="CUR107" s="78"/>
      <c r="CUS107" s="78"/>
      <c r="CUT107" s="78"/>
      <c r="CUU107" s="78"/>
      <c r="CUV107" s="78"/>
      <c r="CUW107" s="78"/>
      <c r="CUX107" s="78"/>
      <c r="CUY107" s="78"/>
      <c r="CUZ107" s="78"/>
      <c r="CVA107" s="78"/>
      <c r="CVB107" s="78"/>
      <c r="CVC107" s="78"/>
      <c r="CVD107" s="78"/>
      <c r="CVE107" s="78"/>
      <c r="CVF107" s="78"/>
      <c r="CVG107" s="78"/>
      <c r="CVH107" s="78"/>
      <c r="CVI107" s="78"/>
      <c r="CVJ107" s="78"/>
      <c r="CVK107" s="78"/>
      <c r="CVL107" s="78"/>
      <c r="CVM107" s="78"/>
      <c r="CVN107" s="78"/>
      <c r="CVO107" s="78"/>
      <c r="CVP107" s="78"/>
      <c r="CVQ107" s="78"/>
      <c r="CVR107" s="78"/>
      <c r="CVS107" s="78"/>
      <c r="CVT107" s="78"/>
      <c r="CVU107" s="78"/>
      <c r="CVV107" s="78"/>
      <c r="CVW107" s="78"/>
      <c r="CVX107" s="78"/>
      <c r="CVY107" s="78"/>
      <c r="CVZ107" s="78"/>
      <c r="CWA107" s="78"/>
      <c r="CWB107" s="78"/>
      <c r="CWC107" s="78"/>
      <c r="CWD107" s="78"/>
      <c r="CWE107" s="78"/>
      <c r="CWF107" s="78"/>
      <c r="CWG107" s="78"/>
      <c r="CWH107" s="78"/>
      <c r="CWI107" s="78"/>
      <c r="CWJ107" s="78"/>
      <c r="CWK107" s="78"/>
      <c r="CWL107" s="78"/>
      <c r="CWM107" s="78"/>
      <c r="CWN107" s="78"/>
      <c r="CWO107" s="78"/>
      <c r="CWP107" s="78"/>
      <c r="CWQ107" s="78"/>
      <c r="CWR107" s="78"/>
      <c r="CWS107" s="78"/>
      <c r="CWT107" s="78"/>
      <c r="CWU107" s="78"/>
      <c r="CWV107" s="78"/>
      <c r="CWW107" s="78"/>
      <c r="CWX107" s="78"/>
      <c r="CWY107" s="78"/>
      <c r="CWZ107" s="78"/>
      <c r="CXA107" s="78"/>
      <c r="CXB107" s="78"/>
      <c r="CXC107" s="78"/>
      <c r="CXD107" s="78"/>
      <c r="CXE107" s="78"/>
      <c r="CXF107" s="78"/>
      <c r="CXG107" s="78"/>
      <c r="CXH107" s="78"/>
      <c r="CXI107" s="78"/>
      <c r="CXJ107" s="78"/>
      <c r="CXK107" s="78"/>
      <c r="CXL107" s="78"/>
      <c r="CXM107" s="78"/>
      <c r="CXN107" s="78"/>
      <c r="CXO107" s="78"/>
      <c r="CXP107" s="78"/>
      <c r="CXQ107" s="78"/>
      <c r="CXR107" s="78"/>
      <c r="CXS107" s="78"/>
      <c r="CXT107" s="78"/>
      <c r="CXU107" s="78"/>
      <c r="CXV107" s="78"/>
      <c r="CXW107" s="78"/>
      <c r="CXX107" s="78"/>
      <c r="CXY107" s="78"/>
      <c r="CXZ107" s="78"/>
      <c r="CYA107" s="78"/>
      <c r="CYB107" s="78"/>
      <c r="CYC107" s="78"/>
      <c r="CYD107" s="78"/>
      <c r="CYE107" s="78"/>
      <c r="CYF107" s="78"/>
      <c r="CYG107" s="78"/>
      <c r="CYH107" s="78"/>
      <c r="CYI107" s="78"/>
      <c r="CYJ107" s="78"/>
      <c r="CYK107" s="78"/>
      <c r="CYL107" s="78"/>
      <c r="CYM107" s="78"/>
      <c r="CYN107" s="78"/>
      <c r="CYO107" s="78"/>
      <c r="CYP107" s="78"/>
      <c r="CYQ107" s="78"/>
      <c r="CYR107" s="78"/>
      <c r="CYS107" s="78"/>
      <c r="CYT107" s="78"/>
      <c r="CYU107" s="78"/>
      <c r="CYV107" s="78"/>
      <c r="CYW107" s="78"/>
      <c r="CYX107" s="78"/>
      <c r="CYY107" s="78"/>
      <c r="CYZ107" s="78"/>
      <c r="CZA107" s="78"/>
      <c r="CZB107" s="78"/>
      <c r="CZC107" s="78"/>
      <c r="CZD107" s="78"/>
      <c r="CZE107" s="78"/>
      <c r="CZF107" s="78"/>
      <c r="CZG107" s="78"/>
      <c r="CZH107" s="78"/>
      <c r="CZI107" s="78"/>
      <c r="CZJ107" s="78"/>
      <c r="CZK107" s="78"/>
      <c r="CZL107" s="78"/>
      <c r="CZM107" s="78"/>
      <c r="CZN107" s="78"/>
      <c r="CZO107" s="78"/>
      <c r="CZP107" s="78"/>
      <c r="CZQ107" s="78"/>
      <c r="CZR107" s="78"/>
      <c r="CZS107" s="78"/>
      <c r="CZT107" s="78"/>
      <c r="CZU107" s="78"/>
      <c r="CZV107" s="78"/>
      <c r="CZW107" s="78"/>
      <c r="CZX107" s="78"/>
      <c r="CZY107" s="78"/>
      <c r="CZZ107" s="78"/>
      <c r="DAA107" s="78"/>
      <c r="DAB107" s="78"/>
      <c r="DAC107" s="78"/>
      <c r="DAD107" s="78"/>
      <c r="DAE107" s="78"/>
      <c r="DAF107" s="78"/>
      <c r="DAG107" s="78"/>
      <c r="DAH107" s="78"/>
      <c r="DAI107" s="78"/>
      <c r="DAJ107" s="78"/>
      <c r="DAK107" s="78"/>
      <c r="DAL107" s="78"/>
      <c r="DAM107" s="78"/>
      <c r="DAN107" s="78"/>
      <c r="DAO107" s="78"/>
      <c r="DAP107" s="78"/>
      <c r="DAQ107" s="78"/>
      <c r="DAR107" s="78"/>
      <c r="DAS107" s="78"/>
      <c r="DAT107" s="78"/>
      <c r="DAU107" s="78"/>
      <c r="DAV107" s="78"/>
      <c r="DAW107" s="78"/>
      <c r="DAX107" s="78"/>
      <c r="DAY107" s="78"/>
      <c r="DAZ107" s="78"/>
      <c r="DBA107" s="78"/>
      <c r="DBB107" s="78"/>
      <c r="DBC107" s="78"/>
      <c r="DBD107" s="78"/>
      <c r="DBE107" s="78"/>
      <c r="DBF107" s="78"/>
      <c r="DBG107" s="78"/>
      <c r="DBH107" s="78"/>
      <c r="DBI107" s="78"/>
      <c r="DBJ107" s="78"/>
      <c r="DBK107" s="78"/>
      <c r="DBL107" s="78"/>
      <c r="DBM107" s="78"/>
      <c r="DBN107" s="78"/>
      <c r="DBO107" s="78"/>
      <c r="DBP107" s="78"/>
      <c r="DBQ107" s="78"/>
      <c r="DBR107" s="78"/>
      <c r="DBS107" s="78"/>
      <c r="DBT107" s="78"/>
      <c r="DBU107" s="78"/>
      <c r="DBV107" s="78"/>
      <c r="DBW107" s="78"/>
      <c r="DBX107" s="78"/>
      <c r="DBY107" s="78"/>
      <c r="DBZ107" s="78"/>
      <c r="DCA107" s="78"/>
      <c r="DCB107" s="78"/>
      <c r="DCC107" s="78"/>
      <c r="DCD107" s="78"/>
      <c r="DCE107" s="78"/>
      <c r="DCF107" s="78"/>
      <c r="DCG107" s="78"/>
      <c r="DCH107" s="78"/>
      <c r="DCI107" s="78"/>
      <c r="DCJ107" s="78"/>
      <c r="DCK107" s="78"/>
      <c r="DCL107" s="78"/>
      <c r="DCM107" s="78"/>
      <c r="DCN107" s="78"/>
      <c r="DCO107" s="78"/>
      <c r="DCP107" s="78"/>
      <c r="DCQ107" s="78"/>
      <c r="DCR107" s="78"/>
      <c r="DCS107" s="78"/>
      <c r="DCT107" s="78"/>
      <c r="DCU107" s="78"/>
      <c r="DCV107" s="78"/>
      <c r="DCW107" s="78"/>
      <c r="DCX107" s="78"/>
      <c r="DCY107" s="78"/>
      <c r="DCZ107" s="78"/>
      <c r="DDA107" s="78"/>
      <c r="DDB107" s="78"/>
      <c r="DDC107" s="78"/>
      <c r="DDD107" s="78"/>
      <c r="DDE107" s="78"/>
      <c r="DDF107" s="78"/>
      <c r="DDG107" s="78"/>
      <c r="DDH107" s="78"/>
      <c r="DDI107" s="78"/>
      <c r="DDJ107" s="78"/>
      <c r="DDK107" s="78"/>
      <c r="DDL107" s="78"/>
      <c r="DDM107" s="78"/>
      <c r="DDN107" s="78"/>
      <c r="DDO107" s="78"/>
      <c r="DDP107" s="78"/>
      <c r="DDQ107" s="78"/>
      <c r="DDR107" s="78"/>
      <c r="DDS107" s="78"/>
      <c r="DDT107" s="78"/>
      <c r="DDU107" s="78"/>
      <c r="DDV107" s="78"/>
      <c r="DDW107" s="78"/>
      <c r="DDX107" s="78"/>
      <c r="DDY107" s="78"/>
      <c r="DDZ107" s="78"/>
      <c r="DEA107" s="78"/>
      <c r="DEB107" s="78"/>
      <c r="DEC107" s="78"/>
      <c r="DED107" s="78"/>
      <c r="DEE107" s="78"/>
      <c r="DEF107" s="78"/>
      <c r="DEG107" s="78"/>
      <c r="DEH107" s="78"/>
      <c r="DEI107" s="78"/>
      <c r="DEJ107" s="78"/>
      <c r="DEK107" s="78"/>
      <c r="DEL107" s="78"/>
      <c r="DEM107" s="78"/>
      <c r="DEN107" s="78"/>
      <c r="DEO107" s="78"/>
      <c r="DEP107" s="78"/>
      <c r="DEQ107" s="78"/>
      <c r="DER107" s="78"/>
      <c r="DES107" s="78"/>
      <c r="DET107" s="78"/>
      <c r="DEU107" s="78"/>
      <c r="DEV107" s="78"/>
      <c r="DEW107" s="78"/>
      <c r="DEX107" s="78"/>
      <c r="DEY107" s="78"/>
      <c r="DEZ107" s="78"/>
      <c r="DFA107" s="78"/>
      <c r="DFB107" s="78"/>
      <c r="DFC107" s="78"/>
      <c r="DFD107" s="78"/>
      <c r="DFE107" s="78"/>
      <c r="DFF107" s="78"/>
      <c r="DFG107" s="78"/>
      <c r="DFH107" s="78"/>
      <c r="DFI107" s="78"/>
      <c r="DFJ107" s="78"/>
      <c r="DFK107" s="78"/>
      <c r="DFL107" s="78"/>
      <c r="DFM107" s="78"/>
      <c r="DFN107" s="78"/>
      <c r="DFO107" s="78"/>
      <c r="DFP107" s="78"/>
      <c r="DFQ107" s="78"/>
      <c r="DFR107" s="78"/>
      <c r="DFS107" s="78"/>
      <c r="DFT107" s="78"/>
      <c r="DFU107" s="78"/>
      <c r="DFV107" s="78"/>
      <c r="DFW107" s="78"/>
      <c r="DFX107" s="78"/>
      <c r="DFY107" s="78"/>
      <c r="DFZ107" s="78"/>
      <c r="DGA107" s="78"/>
      <c r="DGB107" s="78"/>
      <c r="DGC107" s="78"/>
      <c r="DGD107" s="78"/>
      <c r="DGE107" s="78"/>
      <c r="DGF107" s="78"/>
      <c r="DGG107" s="78"/>
      <c r="DGH107" s="78"/>
      <c r="DGI107" s="78"/>
      <c r="DGJ107" s="78"/>
      <c r="DGK107" s="78"/>
      <c r="DGL107" s="78"/>
      <c r="DGM107" s="78"/>
      <c r="DGN107" s="78"/>
      <c r="DGO107" s="78"/>
      <c r="DGP107" s="78"/>
      <c r="DGQ107" s="78"/>
      <c r="DGR107" s="78"/>
      <c r="DGS107" s="78"/>
      <c r="DGT107" s="78"/>
      <c r="DGU107" s="78"/>
      <c r="DGV107" s="78"/>
      <c r="DGW107" s="78"/>
      <c r="DGX107" s="78"/>
      <c r="DGY107" s="78"/>
      <c r="DGZ107" s="78"/>
      <c r="DHA107" s="78"/>
      <c r="DHB107" s="78"/>
      <c r="DHC107" s="78"/>
      <c r="DHD107" s="78"/>
      <c r="DHE107" s="78"/>
      <c r="DHF107" s="78"/>
      <c r="DHG107" s="78"/>
      <c r="DHH107" s="78"/>
      <c r="DHI107" s="78"/>
      <c r="DHJ107" s="78"/>
      <c r="DHK107" s="78"/>
      <c r="DHL107" s="78"/>
      <c r="DHM107" s="78"/>
      <c r="DHN107" s="78"/>
      <c r="DHO107" s="78"/>
      <c r="DHP107" s="78"/>
      <c r="DHQ107" s="78"/>
      <c r="DHR107" s="78"/>
      <c r="DHS107" s="78"/>
      <c r="DHT107" s="78"/>
      <c r="DHU107" s="78"/>
      <c r="DHV107" s="78"/>
      <c r="DHW107" s="78"/>
      <c r="DHX107" s="78"/>
      <c r="DHY107" s="78"/>
      <c r="DHZ107" s="78"/>
      <c r="DIA107" s="78"/>
      <c r="DIB107" s="78"/>
      <c r="DIC107" s="78"/>
      <c r="DID107" s="78"/>
      <c r="DIE107" s="78"/>
      <c r="DIF107" s="78"/>
      <c r="DIG107" s="78"/>
      <c r="DIH107" s="78"/>
      <c r="DII107" s="78"/>
      <c r="DIJ107" s="78"/>
      <c r="DIK107" s="78"/>
      <c r="DIL107" s="78"/>
      <c r="DIM107" s="78"/>
      <c r="DIN107" s="78"/>
      <c r="DIO107" s="78"/>
      <c r="DIP107" s="78"/>
      <c r="DIQ107" s="78"/>
      <c r="DIR107" s="78"/>
      <c r="DIS107" s="78"/>
      <c r="DIT107" s="78"/>
      <c r="DIU107" s="78"/>
      <c r="DIV107" s="78"/>
      <c r="DIW107" s="78"/>
      <c r="DIX107" s="78"/>
      <c r="DIY107" s="78"/>
      <c r="DIZ107" s="78"/>
      <c r="DJA107" s="78"/>
      <c r="DJB107" s="78"/>
      <c r="DJC107" s="78"/>
      <c r="DJD107" s="78"/>
      <c r="DJE107" s="78"/>
      <c r="DJF107" s="78"/>
      <c r="DJG107" s="78"/>
      <c r="DJH107" s="78"/>
      <c r="DJI107" s="78"/>
      <c r="DJJ107" s="78"/>
      <c r="DJK107" s="78"/>
      <c r="DJL107" s="78"/>
      <c r="DJM107" s="78"/>
      <c r="DJN107" s="78"/>
      <c r="DJO107" s="78"/>
      <c r="DJP107" s="78"/>
      <c r="DJQ107" s="78"/>
      <c r="DJR107" s="78"/>
      <c r="DJS107" s="78"/>
      <c r="DJT107" s="78"/>
      <c r="DJU107" s="78"/>
      <c r="DJV107" s="78"/>
      <c r="DJW107" s="78"/>
      <c r="DJX107" s="78"/>
      <c r="DJY107" s="78"/>
      <c r="DJZ107" s="78"/>
      <c r="DKA107" s="78"/>
      <c r="DKB107" s="78"/>
      <c r="DKC107" s="78"/>
      <c r="DKD107" s="78"/>
      <c r="DKE107" s="78"/>
      <c r="DKF107" s="78"/>
      <c r="DKG107" s="78"/>
      <c r="DKH107" s="78"/>
      <c r="DKI107" s="78"/>
      <c r="DKJ107" s="78"/>
      <c r="DKK107" s="78"/>
      <c r="DKL107" s="78"/>
      <c r="DKM107" s="78"/>
      <c r="DKN107" s="78"/>
      <c r="DKO107" s="78"/>
      <c r="DKP107" s="78"/>
      <c r="DKQ107" s="78"/>
      <c r="DKR107" s="78"/>
      <c r="DKS107" s="78"/>
      <c r="DKT107" s="78"/>
      <c r="DKU107" s="78"/>
      <c r="DKV107" s="78"/>
      <c r="DKW107" s="78"/>
      <c r="DKX107" s="78"/>
      <c r="DKY107" s="78"/>
      <c r="DKZ107" s="78"/>
      <c r="DLA107" s="78"/>
      <c r="DLB107" s="78"/>
      <c r="DLC107" s="78"/>
      <c r="DLD107" s="78"/>
      <c r="DLE107" s="78"/>
      <c r="DLF107" s="78"/>
      <c r="DLG107" s="78"/>
      <c r="DLH107" s="78"/>
      <c r="DLI107" s="78"/>
      <c r="DLJ107" s="78"/>
      <c r="DLK107" s="78"/>
      <c r="DLL107" s="78"/>
      <c r="DLM107" s="78"/>
      <c r="DLN107" s="78"/>
      <c r="DLO107" s="78"/>
      <c r="DLP107" s="78"/>
      <c r="DLQ107" s="78"/>
      <c r="DLR107" s="78"/>
      <c r="DLS107" s="78"/>
      <c r="DLT107" s="78"/>
      <c r="DLU107" s="78"/>
      <c r="DLV107" s="78"/>
      <c r="DLW107" s="78"/>
      <c r="DLX107" s="78"/>
      <c r="DLY107" s="78"/>
      <c r="DLZ107" s="78"/>
      <c r="DMA107" s="78"/>
      <c r="DMB107" s="78"/>
      <c r="DMC107" s="78"/>
      <c r="DMD107" s="78"/>
      <c r="DME107" s="78"/>
      <c r="DMF107" s="78"/>
      <c r="DMG107" s="78"/>
      <c r="DMH107" s="78"/>
      <c r="DMI107" s="78"/>
      <c r="DMJ107" s="78"/>
      <c r="DMK107" s="78"/>
      <c r="DML107" s="78"/>
      <c r="DMM107" s="78"/>
      <c r="DMN107" s="78"/>
      <c r="DMO107" s="78"/>
      <c r="DMP107" s="78"/>
      <c r="DMQ107" s="78"/>
      <c r="DMR107" s="78"/>
      <c r="DMS107" s="78"/>
      <c r="DMT107" s="78"/>
      <c r="DMU107" s="78"/>
      <c r="DMV107" s="78"/>
      <c r="DMW107" s="78"/>
      <c r="DMX107" s="78"/>
      <c r="DMY107" s="78"/>
      <c r="DMZ107" s="78"/>
      <c r="DNA107" s="78"/>
      <c r="DNB107" s="78"/>
      <c r="DNC107" s="78"/>
      <c r="DND107" s="78"/>
      <c r="DNE107" s="78"/>
      <c r="DNF107" s="78"/>
      <c r="DNG107" s="78"/>
      <c r="DNH107" s="78"/>
      <c r="DNI107" s="78"/>
      <c r="DNJ107" s="78"/>
      <c r="DNK107" s="78"/>
      <c r="DNL107" s="78"/>
      <c r="DNM107" s="78"/>
      <c r="DNN107" s="78"/>
      <c r="DNO107" s="78"/>
      <c r="DNP107" s="78"/>
      <c r="DNQ107" s="78"/>
      <c r="DNR107" s="78"/>
      <c r="DNS107" s="78"/>
      <c r="DNT107" s="78"/>
      <c r="DNU107" s="78"/>
      <c r="DNV107" s="78"/>
      <c r="DNW107" s="78"/>
      <c r="DNX107" s="78"/>
      <c r="DNY107" s="78"/>
      <c r="DNZ107" s="78"/>
      <c r="DOA107" s="78"/>
      <c r="DOB107" s="78"/>
      <c r="DOC107" s="78"/>
      <c r="DOD107" s="78"/>
      <c r="DOE107" s="78"/>
      <c r="DOF107" s="78"/>
      <c r="DOG107" s="78"/>
      <c r="DOH107" s="78"/>
      <c r="DOI107" s="78"/>
      <c r="DOJ107" s="78"/>
      <c r="DOK107" s="78"/>
      <c r="DOL107" s="78"/>
      <c r="DOM107" s="78"/>
      <c r="DON107" s="78"/>
      <c r="DOO107" s="78"/>
      <c r="DOP107" s="78"/>
      <c r="DOQ107" s="78"/>
      <c r="DOR107" s="78"/>
      <c r="DOS107" s="78"/>
      <c r="DOT107" s="78"/>
      <c r="DOU107" s="78"/>
      <c r="DOV107" s="78"/>
      <c r="DOW107" s="78"/>
      <c r="DOX107" s="78"/>
      <c r="DOY107" s="78"/>
      <c r="DOZ107" s="78"/>
      <c r="DPA107" s="78"/>
      <c r="DPB107" s="78"/>
      <c r="DPC107" s="78"/>
      <c r="DPD107" s="78"/>
      <c r="DPE107" s="78"/>
      <c r="DPF107" s="78"/>
      <c r="DPG107" s="78"/>
      <c r="DPH107" s="78"/>
      <c r="DPI107" s="78"/>
      <c r="DPJ107" s="78"/>
      <c r="DPK107" s="78"/>
      <c r="DPL107" s="78"/>
      <c r="DPM107" s="78"/>
      <c r="DPN107" s="78"/>
      <c r="DPO107" s="78"/>
      <c r="DPP107" s="78"/>
      <c r="DPQ107" s="78"/>
      <c r="DPR107" s="78"/>
      <c r="DPS107" s="78"/>
      <c r="DPT107" s="78"/>
      <c r="DPU107" s="78"/>
      <c r="DPV107" s="78"/>
      <c r="DPW107" s="78"/>
      <c r="DPX107" s="78"/>
      <c r="DPY107" s="78"/>
      <c r="DPZ107" s="78"/>
      <c r="DQA107" s="78"/>
      <c r="DQB107" s="78"/>
      <c r="DQC107" s="78"/>
      <c r="DQD107" s="78"/>
      <c r="DQE107" s="78"/>
      <c r="DQF107" s="78"/>
      <c r="DQG107" s="78"/>
      <c r="DQH107" s="78"/>
      <c r="DQI107" s="78"/>
      <c r="DQJ107" s="78"/>
      <c r="DQK107" s="78"/>
      <c r="DQL107" s="78"/>
      <c r="DQM107" s="78"/>
      <c r="DQN107" s="78"/>
      <c r="DQO107" s="78"/>
      <c r="DQP107" s="78"/>
      <c r="DQQ107" s="78"/>
      <c r="DQR107" s="78"/>
      <c r="DQS107" s="78"/>
      <c r="DQT107" s="78"/>
      <c r="DQU107" s="78"/>
      <c r="DQV107" s="78"/>
      <c r="DQW107" s="78"/>
      <c r="DQX107" s="78"/>
      <c r="DQY107" s="78"/>
      <c r="DQZ107" s="78"/>
      <c r="DRA107" s="78"/>
      <c r="DRB107" s="78"/>
      <c r="DRC107" s="78"/>
      <c r="DRD107" s="78"/>
      <c r="DRE107" s="78"/>
      <c r="DRF107" s="78"/>
      <c r="DRG107" s="78"/>
      <c r="DRH107" s="78"/>
      <c r="DRI107" s="78"/>
      <c r="DRJ107" s="78"/>
      <c r="DRK107" s="78"/>
      <c r="DRL107" s="78"/>
      <c r="DRM107" s="78"/>
      <c r="DRN107" s="78"/>
      <c r="DRO107" s="78"/>
      <c r="DRP107" s="78"/>
      <c r="DRQ107" s="78"/>
      <c r="DRR107" s="78"/>
      <c r="DRS107" s="78"/>
      <c r="DRT107" s="78"/>
      <c r="DRU107" s="78"/>
      <c r="DRV107" s="78"/>
      <c r="DRW107" s="78"/>
      <c r="DRX107" s="78"/>
      <c r="DRY107" s="78"/>
      <c r="DRZ107" s="78"/>
      <c r="DSA107" s="78"/>
      <c r="DSB107" s="78"/>
      <c r="DSC107" s="78"/>
      <c r="DSD107" s="78"/>
      <c r="DSE107" s="78"/>
      <c r="DSF107" s="78"/>
      <c r="DSG107" s="78"/>
      <c r="DSH107" s="78"/>
      <c r="DSI107" s="78"/>
      <c r="DSJ107" s="78"/>
      <c r="DSK107" s="78"/>
      <c r="DSL107" s="78"/>
      <c r="DSM107" s="78"/>
      <c r="DSN107" s="78"/>
      <c r="DSO107" s="78"/>
      <c r="DSP107" s="78"/>
      <c r="DSQ107" s="78"/>
      <c r="DSR107" s="78"/>
      <c r="DSS107" s="78"/>
      <c r="DST107" s="78"/>
      <c r="DSU107" s="78"/>
      <c r="DSV107" s="78"/>
      <c r="DSW107" s="78"/>
      <c r="DSX107" s="78"/>
      <c r="DSY107" s="78"/>
      <c r="DSZ107" s="78"/>
      <c r="DTA107" s="78"/>
      <c r="DTB107" s="78"/>
      <c r="DTC107" s="78"/>
      <c r="DTD107" s="78"/>
      <c r="DTE107" s="78"/>
      <c r="DTF107" s="78"/>
      <c r="DTG107" s="78"/>
      <c r="DTH107" s="78"/>
      <c r="DTI107" s="78"/>
      <c r="DTJ107" s="78"/>
      <c r="DTK107" s="78"/>
      <c r="DTL107" s="78"/>
      <c r="DTM107" s="78"/>
      <c r="DTN107" s="78"/>
      <c r="DTO107" s="78"/>
      <c r="DTP107" s="78"/>
      <c r="DTQ107" s="78"/>
      <c r="DTR107" s="78"/>
      <c r="DTS107" s="78"/>
      <c r="DTT107" s="78"/>
      <c r="DTU107" s="78"/>
      <c r="DTV107" s="78"/>
      <c r="DTW107" s="78"/>
      <c r="DTX107" s="78"/>
      <c r="DTY107" s="78"/>
      <c r="DTZ107" s="78"/>
      <c r="DUA107" s="78"/>
      <c r="DUB107" s="78"/>
      <c r="DUC107" s="78"/>
      <c r="DUD107" s="78"/>
      <c r="DUE107" s="78"/>
      <c r="DUF107" s="78"/>
      <c r="DUG107" s="78"/>
      <c r="DUH107" s="78"/>
      <c r="DUI107" s="78"/>
      <c r="DUJ107" s="78"/>
      <c r="DUK107" s="78"/>
      <c r="DUL107" s="78"/>
      <c r="DUM107" s="78"/>
      <c r="DUN107" s="78"/>
      <c r="DUO107" s="78"/>
      <c r="DUP107" s="78"/>
      <c r="DUQ107" s="78"/>
      <c r="DUR107" s="78"/>
      <c r="DUS107" s="78"/>
      <c r="DUT107" s="78"/>
      <c r="DUU107" s="78"/>
      <c r="DUV107" s="78"/>
      <c r="DUW107" s="78"/>
      <c r="DUX107" s="78"/>
      <c r="DUY107" s="78"/>
      <c r="DUZ107" s="78"/>
      <c r="DVA107" s="78"/>
      <c r="DVB107" s="78"/>
      <c r="DVC107" s="78"/>
      <c r="DVD107" s="78"/>
      <c r="DVE107" s="78"/>
      <c r="DVF107" s="78"/>
      <c r="DVG107" s="78"/>
      <c r="DVH107" s="78"/>
      <c r="DVI107" s="78"/>
      <c r="DVJ107" s="78"/>
      <c r="DVK107" s="78"/>
      <c r="DVL107" s="78"/>
      <c r="DVM107" s="78"/>
      <c r="DVN107" s="78"/>
      <c r="DVO107" s="78"/>
      <c r="DVP107" s="78"/>
      <c r="DVQ107" s="78"/>
      <c r="DVR107" s="78"/>
      <c r="DVS107" s="78"/>
      <c r="DVT107" s="78"/>
      <c r="DVU107" s="78"/>
      <c r="DVV107" s="78"/>
      <c r="DVW107" s="78"/>
      <c r="DVX107" s="78"/>
      <c r="DVY107" s="78"/>
      <c r="DVZ107" s="78"/>
      <c r="DWA107" s="78"/>
      <c r="DWB107" s="78"/>
      <c r="DWC107" s="78"/>
      <c r="DWD107" s="78"/>
      <c r="DWE107" s="78"/>
      <c r="DWF107" s="78"/>
      <c r="DWG107" s="78"/>
      <c r="DWH107" s="78"/>
      <c r="DWI107" s="78"/>
      <c r="DWJ107" s="78"/>
      <c r="DWK107" s="78"/>
      <c r="DWL107" s="78"/>
      <c r="DWM107" s="78"/>
      <c r="DWN107" s="78"/>
      <c r="DWO107" s="78"/>
      <c r="DWP107" s="78"/>
      <c r="DWQ107" s="78"/>
      <c r="DWR107" s="78"/>
      <c r="DWS107" s="78"/>
      <c r="DWT107" s="78"/>
      <c r="DWU107" s="78"/>
      <c r="DWV107" s="78"/>
      <c r="DWW107" s="78"/>
      <c r="DWX107" s="78"/>
      <c r="DWY107" s="78"/>
      <c r="DWZ107" s="78"/>
      <c r="DXA107" s="78"/>
      <c r="DXB107" s="78"/>
      <c r="DXC107" s="78"/>
      <c r="DXD107" s="78"/>
      <c r="DXE107" s="78"/>
      <c r="DXF107" s="78"/>
      <c r="DXG107" s="78"/>
      <c r="DXH107" s="78"/>
      <c r="DXI107" s="78"/>
      <c r="DXJ107" s="78"/>
      <c r="DXK107" s="78"/>
      <c r="DXL107" s="78"/>
      <c r="DXM107" s="78"/>
      <c r="DXN107" s="78"/>
      <c r="DXO107" s="78"/>
      <c r="DXP107" s="78"/>
      <c r="DXQ107" s="78"/>
      <c r="DXR107" s="78"/>
      <c r="DXS107" s="78"/>
      <c r="DXT107" s="78"/>
      <c r="DXU107" s="78"/>
      <c r="DXV107" s="78"/>
      <c r="DXW107" s="78"/>
      <c r="DXX107" s="78"/>
      <c r="DXY107" s="78"/>
      <c r="DXZ107" s="78"/>
      <c r="DYA107" s="78"/>
      <c r="DYB107" s="78"/>
      <c r="DYC107" s="78"/>
      <c r="DYD107" s="78"/>
      <c r="DYE107" s="78"/>
      <c r="DYF107" s="78"/>
      <c r="DYG107" s="78"/>
      <c r="DYH107" s="78"/>
      <c r="DYI107" s="78"/>
      <c r="DYJ107" s="78"/>
      <c r="DYK107" s="78"/>
      <c r="DYL107" s="78"/>
      <c r="DYM107" s="78"/>
      <c r="DYN107" s="78"/>
      <c r="DYO107" s="78"/>
      <c r="DYP107" s="78"/>
      <c r="DYQ107" s="78"/>
      <c r="DYR107" s="78"/>
      <c r="DYS107" s="78"/>
      <c r="DYT107" s="78"/>
      <c r="DYU107" s="78"/>
      <c r="DYV107" s="78"/>
      <c r="DYW107" s="78"/>
      <c r="DYX107" s="78"/>
      <c r="DYY107" s="78"/>
      <c r="DYZ107" s="78"/>
      <c r="DZA107" s="78"/>
      <c r="DZB107" s="78"/>
      <c r="DZC107" s="78"/>
      <c r="DZD107" s="78"/>
      <c r="DZE107" s="78"/>
      <c r="DZF107" s="78"/>
      <c r="DZG107" s="78"/>
      <c r="DZH107" s="78"/>
      <c r="DZI107" s="78"/>
      <c r="DZJ107" s="78"/>
      <c r="DZK107" s="78"/>
      <c r="DZL107" s="78"/>
      <c r="DZM107" s="78"/>
      <c r="DZN107" s="78"/>
      <c r="DZO107" s="78"/>
      <c r="DZP107" s="78"/>
      <c r="DZQ107" s="78"/>
      <c r="DZR107" s="78"/>
      <c r="DZS107" s="78"/>
      <c r="DZT107" s="78"/>
      <c r="DZU107" s="78"/>
      <c r="DZV107" s="78"/>
      <c r="DZW107" s="78"/>
      <c r="DZX107" s="78"/>
      <c r="DZY107" s="78"/>
      <c r="DZZ107" s="78"/>
      <c r="EAA107" s="78"/>
      <c r="EAB107" s="78"/>
      <c r="EAC107" s="78"/>
      <c r="EAD107" s="78"/>
      <c r="EAE107" s="78"/>
      <c r="EAF107" s="78"/>
      <c r="EAG107" s="78"/>
      <c r="EAH107" s="78"/>
      <c r="EAI107" s="78"/>
      <c r="EAJ107" s="78"/>
      <c r="EAK107" s="78"/>
      <c r="EAL107" s="78"/>
      <c r="EAM107" s="78"/>
      <c r="EAN107" s="78"/>
      <c r="EAO107" s="78"/>
      <c r="EAP107" s="78"/>
      <c r="EAQ107" s="78"/>
      <c r="EAR107" s="78"/>
      <c r="EAS107" s="78"/>
      <c r="EAT107" s="78"/>
      <c r="EAU107" s="78"/>
      <c r="EAV107" s="78"/>
      <c r="EAW107" s="78"/>
      <c r="EAX107" s="78"/>
      <c r="EAY107" s="78"/>
      <c r="EAZ107" s="78"/>
      <c r="EBA107" s="78"/>
      <c r="EBB107" s="78"/>
      <c r="EBC107" s="78"/>
      <c r="EBD107" s="78"/>
      <c r="EBE107" s="78"/>
      <c r="EBF107" s="78"/>
      <c r="EBG107" s="78"/>
      <c r="EBH107" s="78"/>
      <c r="EBI107" s="78"/>
      <c r="EBJ107" s="78"/>
      <c r="EBK107" s="78"/>
      <c r="EBL107" s="78"/>
      <c r="EBM107" s="78"/>
      <c r="EBN107" s="78"/>
      <c r="EBO107" s="78"/>
      <c r="EBP107" s="78"/>
      <c r="EBQ107" s="78"/>
      <c r="EBR107" s="78"/>
      <c r="EBS107" s="78"/>
      <c r="EBT107" s="78"/>
      <c r="EBU107" s="78"/>
      <c r="EBV107" s="78"/>
      <c r="EBW107" s="78"/>
      <c r="EBX107" s="78"/>
      <c r="EBY107" s="78"/>
      <c r="EBZ107" s="78"/>
      <c r="ECA107" s="78"/>
      <c r="ECB107" s="78"/>
      <c r="ECC107" s="78"/>
      <c r="ECD107" s="78"/>
      <c r="ECE107" s="78"/>
      <c r="ECF107" s="78"/>
      <c r="ECG107" s="78"/>
      <c r="ECH107" s="78"/>
      <c r="ECI107" s="78"/>
      <c r="ECJ107" s="78"/>
      <c r="ECK107" s="78"/>
      <c r="ECL107" s="78"/>
      <c r="ECM107" s="78"/>
      <c r="ECN107" s="78"/>
      <c r="ECO107" s="78"/>
      <c r="ECP107" s="78"/>
      <c r="ECQ107" s="78"/>
      <c r="ECR107" s="78"/>
      <c r="ECS107" s="78"/>
      <c r="ECT107" s="78"/>
      <c r="ECU107" s="78"/>
      <c r="ECV107" s="78"/>
      <c r="ECW107" s="78"/>
      <c r="ECX107" s="78"/>
      <c r="ECY107" s="78"/>
      <c r="ECZ107" s="78"/>
      <c r="EDA107" s="78"/>
      <c r="EDB107" s="78"/>
      <c r="EDC107" s="78"/>
      <c r="EDD107" s="78"/>
      <c r="EDE107" s="78"/>
      <c r="EDF107" s="78"/>
      <c r="EDG107" s="78"/>
      <c r="EDH107" s="78"/>
      <c r="EDI107" s="78"/>
      <c r="EDJ107" s="78"/>
      <c r="EDK107" s="78"/>
      <c r="EDL107" s="78"/>
      <c r="EDM107" s="78"/>
      <c r="EDN107" s="78"/>
      <c r="EDO107" s="78"/>
      <c r="EDP107" s="78"/>
      <c r="EDQ107" s="78"/>
      <c r="EDR107" s="78"/>
      <c r="EDS107" s="78"/>
      <c r="EDT107" s="78"/>
      <c r="EDU107" s="78"/>
      <c r="EDV107" s="78"/>
      <c r="EDW107" s="78"/>
      <c r="EDX107" s="78"/>
      <c r="EDY107" s="78"/>
      <c r="EDZ107" s="78"/>
      <c r="EEA107" s="78"/>
      <c r="EEB107" s="78"/>
      <c r="EEC107" s="78"/>
      <c r="EED107" s="78"/>
      <c r="EEE107" s="78"/>
      <c r="EEF107" s="78"/>
      <c r="EEG107" s="78"/>
      <c r="EEH107" s="78"/>
      <c r="EEI107" s="78"/>
      <c r="EEJ107" s="78"/>
      <c r="EEK107" s="78"/>
      <c r="EEL107" s="78"/>
      <c r="EEM107" s="78"/>
      <c r="EEN107" s="78"/>
      <c r="EEO107" s="78"/>
      <c r="EEP107" s="78"/>
      <c r="EEQ107" s="78"/>
      <c r="EER107" s="78"/>
      <c r="EES107" s="78"/>
      <c r="EET107" s="78"/>
      <c r="EEU107" s="78"/>
      <c r="EEV107" s="78"/>
      <c r="EEW107" s="78"/>
      <c r="EEX107" s="78"/>
      <c r="EEY107" s="78"/>
      <c r="EEZ107" s="78"/>
      <c r="EFA107" s="78"/>
      <c r="EFB107" s="78"/>
      <c r="EFC107" s="78"/>
      <c r="EFD107" s="78"/>
      <c r="EFE107" s="78"/>
      <c r="EFF107" s="78"/>
      <c r="EFG107" s="78"/>
      <c r="EFH107" s="78"/>
      <c r="EFI107" s="78"/>
      <c r="EFJ107" s="78"/>
      <c r="EFK107" s="78"/>
      <c r="EFL107" s="78"/>
      <c r="EFM107" s="78"/>
      <c r="EFN107" s="78"/>
      <c r="EFO107" s="78"/>
      <c r="EFP107" s="78"/>
      <c r="EFQ107" s="78"/>
      <c r="EFR107" s="78"/>
      <c r="EFS107" s="78"/>
      <c r="EFT107" s="78"/>
      <c r="EFU107" s="78"/>
      <c r="EFV107" s="78"/>
      <c r="EFW107" s="78"/>
      <c r="EFX107" s="78"/>
      <c r="EFY107" s="78"/>
      <c r="EFZ107" s="78"/>
      <c r="EGA107" s="78"/>
      <c r="EGB107" s="78"/>
      <c r="EGC107" s="78"/>
      <c r="EGD107" s="78"/>
      <c r="EGE107" s="78"/>
      <c r="EGF107" s="78"/>
      <c r="EGG107" s="78"/>
      <c r="EGH107" s="78"/>
      <c r="EGI107" s="78"/>
      <c r="EGJ107" s="78"/>
      <c r="EGK107" s="78"/>
      <c r="EGL107" s="78"/>
      <c r="EGM107" s="78"/>
      <c r="EGN107" s="78"/>
      <c r="EGO107" s="78"/>
      <c r="EGP107" s="78"/>
      <c r="EGQ107" s="78"/>
      <c r="EGR107" s="78"/>
      <c r="EGS107" s="78"/>
      <c r="EGT107" s="78"/>
      <c r="EGU107" s="78"/>
      <c r="EGV107" s="78"/>
      <c r="EGW107" s="78"/>
      <c r="EGX107" s="78"/>
      <c r="EGY107" s="78"/>
      <c r="EGZ107" s="78"/>
      <c r="EHA107" s="78"/>
      <c r="EHB107" s="78"/>
      <c r="EHC107" s="78"/>
      <c r="EHD107" s="78"/>
      <c r="EHE107" s="78"/>
      <c r="EHF107" s="78"/>
      <c r="EHG107" s="78"/>
      <c r="EHH107" s="78"/>
      <c r="EHI107" s="78"/>
      <c r="EHJ107" s="78"/>
      <c r="EHK107" s="78"/>
      <c r="EHL107" s="78"/>
      <c r="EHM107" s="78"/>
      <c r="EHN107" s="78"/>
      <c r="EHO107" s="78"/>
      <c r="EHP107" s="78"/>
      <c r="EHQ107" s="78"/>
      <c r="EHR107" s="78"/>
      <c r="EHS107" s="78"/>
      <c r="EHT107" s="78"/>
      <c r="EHU107" s="78"/>
      <c r="EHV107" s="78"/>
      <c r="EHW107" s="78"/>
      <c r="EHX107" s="78"/>
      <c r="EHY107" s="78"/>
      <c r="EHZ107" s="78"/>
      <c r="EIA107" s="78"/>
      <c r="EIB107" s="78"/>
      <c r="EIC107" s="78"/>
      <c r="EID107" s="78"/>
      <c r="EIE107" s="78"/>
      <c r="EIF107" s="78"/>
      <c r="EIG107" s="78"/>
      <c r="EIH107" s="78"/>
      <c r="EII107" s="78"/>
      <c r="EIJ107" s="78"/>
      <c r="EIK107" s="78"/>
      <c r="EIL107" s="78"/>
      <c r="EIM107" s="78"/>
      <c r="EIN107" s="78"/>
      <c r="EIO107" s="78"/>
      <c r="EIP107" s="78"/>
      <c r="EIQ107" s="78"/>
      <c r="EIR107" s="78"/>
      <c r="EIS107" s="78"/>
      <c r="EIT107" s="78"/>
      <c r="EIU107" s="78"/>
      <c r="EIV107" s="78"/>
      <c r="EIW107" s="78"/>
      <c r="EIX107" s="78"/>
      <c r="EIY107" s="78"/>
      <c r="EIZ107" s="78"/>
      <c r="EJA107" s="78"/>
      <c r="EJB107" s="78"/>
      <c r="EJC107" s="78"/>
      <c r="EJD107" s="78"/>
      <c r="EJE107" s="78"/>
      <c r="EJF107" s="78"/>
      <c r="EJG107" s="78"/>
      <c r="EJH107" s="78"/>
      <c r="EJI107" s="78"/>
      <c r="EJJ107" s="78"/>
      <c r="EJK107" s="78"/>
      <c r="EJL107" s="78"/>
      <c r="EJM107" s="78"/>
      <c r="EJN107" s="78"/>
      <c r="EJO107" s="78"/>
      <c r="EJP107" s="78"/>
      <c r="EJQ107" s="78"/>
      <c r="EJR107" s="78"/>
      <c r="EJS107" s="78"/>
      <c r="EJT107" s="78"/>
      <c r="EJU107" s="78"/>
      <c r="EJV107" s="78"/>
      <c r="EJW107" s="78"/>
      <c r="EJX107" s="78"/>
      <c r="EJY107" s="78"/>
      <c r="EJZ107" s="78"/>
      <c r="EKA107" s="78"/>
      <c r="EKB107" s="78"/>
      <c r="EKC107" s="78"/>
      <c r="EKD107" s="78"/>
      <c r="EKE107" s="78"/>
      <c r="EKF107" s="78"/>
      <c r="EKG107" s="78"/>
      <c r="EKH107" s="78"/>
      <c r="EKI107" s="78"/>
      <c r="EKJ107" s="78"/>
      <c r="EKK107" s="78"/>
      <c r="EKL107" s="78"/>
      <c r="EKM107" s="78"/>
      <c r="EKN107" s="78"/>
      <c r="EKO107" s="78"/>
      <c r="EKP107" s="78"/>
      <c r="EKQ107" s="78"/>
      <c r="EKR107" s="78"/>
      <c r="EKS107" s="78"/>
      <c r="EKT107" s="78"/>
      <c r="EKU107" s="78"/>
      <c r="EKV107" s="78"/>
      <c r="EKW107" s="78"/>
      <c r="EKX107" s="78"/>
      <c r="EKY107" s="78"/>
      <c r="EKZ107" s="78"/>
      <c r="ELA107" s="78"/>
      <c r="ELB107" s="78"/>
      <c r="ELC107" s="78"/>
      <c r="ELD107" s="78"/>
      <c r="ELE107" s="78"/>
      <c r="ELF107" s="78"/>
      <c r="ELG107" s="78"/>
      <c r="ELH107" s="78"/>
      <c r="ELI107" s="78"/>
      <c r="ELJ107" s="78"/>
      <c r="ELK107" s="78"/>
      <c r="ELL107" s="78"/>
      <c r="ELM107" s="78"/>
      <c r="ELN107" s="78"/>
      <c r="ELO107" s="78"/>
      <c r="ELP107" s="78"/>
      <c r="ELQ107" s="78"/>
      <c r="ELR107" s="78"/>
      <c r="ELS107" s="78"/>
      <c r="ELT107" s="78"/>
      <c r="ELU107" s="78"/>
      <c r="ELV107" s="78"/>
      <c r="ELW107" s="78"/>
      <c r="ELX107" s="78"/>
      <c r="ELY107" s="78"/>
      <c r="ELZ107" s="78"/>
      <c r="EMA107" s="78"/>
      <c r="EMB107" s="78"/>
      <c r="EMC107" s="78"/>
      <c r="EMD107" s="78"/>
      <c r="EME107" s="78"/>
      <c r="EMF107" s="78"/>
      <c r="EMG107" s="78"/>
      <c r="EMH107" s="78"/>
      <c r="EMI107" s="78"/>
      <c r="EMJ107" s="78"/>
      <c r="EMK107" s="78"/>
      <c r="EML107" s="78"/>
      <c r="EMM107" s="78"/>
      <c r="EMN107" s="78"/>
      <c r="EMO107" s="78"/>
      <c r="EMP107" s="78"/>
      <c r="EMQ107" s="78"/>
      <c r="EMR107" s="78"/>
      <c r="EMS107" s="78"/>
      <c r="EMT107" s="78"/>
      <c r="EMU107" s="78"/>
      <c r="EMV107" s="78"/>
      <c r="EMW107" s="78"/>
      <c r="EMX107" s="78"/>
      <c r="EMY107" s="78"/>
      <c r="EMZ107" s="78"/>
      <c r="ENA107" s="78"/>
      <c r="ENB107" s="78"/>
      <c r="ENC107" s="78"/>
      <c r="END107" s="78"/>
      <c r="ENE107" s="78"/>
      <c r="ENF107" s="78"/>
      <c r="ENG107" s="78"/>
      <c r="ENH107" s="78"/>
      <c r="ENI107" s="78"/>
      <c r="ENJ107" s="78"/>
      <c r="ENK107" s="78"/>
      <c r="ENL107" s="78"/>
      <c r="ENM107" s="78"/>
      <c r="ENN107" s="78"/>
      <c r="ENO107" s="78"/>
      <c r="ENP107" s="78"/>
      <c r="ENQ107" s="78"/>
      <c r="ENR107" s="78"/>
      <c r="ENS107" s="78"/>
      <c r="ENT107" s="78"/>
      <c r="ENU107" s="78"/>
      <c r="ENV107" s="78"/>
      <c r="ENW107" s="78"/>
      <c r="ENX107" s="78"/>
      <c r="ENY107" s="78"/>
      <c r="ENZ107" s="78"/>
      <c r="EOA107" s="78"/>
      <c r="EOB107" s="78"/>
      <c r="EOC107" s="78"/>
      <c r="EOD107" s="78"/>
      <c r="EOE107" s="78"/>
      <c r="EOF107" s="78"/>
      <c r="EOG107" s="78"/>
      <c r="EOH107" s="78"/>
      <c r="EOI107" s="78"/>
      <c r="EOJ107" s="78"/>
      <c r="EOK107" s="78"/>
      <c r="EOL107" s="78"/>
      <c r="EOM107" s="78"/>
      <c r="EON107" s="78"/>
      <c r="EOO107" s="78"/>
      <c r="EOP107" s="78"/>
      <c r="EOQ107" s="78"/>
      <c r="EOR107" s="78"/>
      <c r="EOS107" s="78"/>
      <c r="EOT107" s="78"/>
      <c r="EOU107" s="78"/>
      <c r="EOV107" s="78"/>
      <c r="EOW107" s="78"/>
      <c r="EOX107" s="78"/>
      <c r="EOY107" s="78"/>
      <c r="EOZ107" s="78"/>
      <c r="EPA107" s="78"/>
      <c r="EPB107" s="78"/>
      <c r="EPC107" s="78"/>
      <c r="EPD107" s="78"/>
      <c r="EPE107" s="78"/>
      <c r="EPF107" s="78"/>
      <c r="EPG107" s="78"/>
      <c r="EPH107" s="78"/>
      <c r="EPI107" s="78"/>
      <c r="EPJ107" s="78"/>
      <c r="EPK107" s="78"/>
      <c r="EPL107" s="78"/>
      <c r="EPM107" s="78"/>
      <c r="EPN107" s="78"/>
      <c r="EPO107" s="78"/>
      <c r="EPP107" s="78"/>
      <c r="EPQ107" s="78"/>
      <c r="EPR107" s="78"/>
      <c r="EPS107" s="78"/>
      <c r="EPT107" s="78"/>
      <c r="EPU107" s="78"/>
      <c r="EPV107" s="78"/>
      <c r="EPW107" s="78"/>
      <c r="EPX107" s="78"/>
      <c r="EPY107" s="78"/>
      <c r="EPZ107" s="78"/>
      <c r="EQA107" s="78"/>
      <c r="EQB107" s="78"/>
      <c r="EQC107" s="78"/>
      <c r="EQD107" s="78"/>
      <c r="EQE107" s="78"/>
      <c r="EQF107" s="78"/>
      <c r="EQG107" s="78"/>
      <c r="EQH107" s="78"/>
      <c r="EQI107" s="78"/>
      <c r="EQJ107" s="78"/>
      <c r="EQK107" s="78"/>
      <c r="EQL107" s="78"/>
      <c r="EQM107" s="78"/>
      <c r="EQN107" s="78"/>
      <c r="EQO107" s="78"/>
      <c r="EQP107" s="78"/>
      <c r="EQQ107" s="78"/>
      <c r="EQR107" s="78"/>
      <c r="EQS107" s="78"/>
      <c r="EQT107" s="78"/>
      <c r="EQU107" s="78"/>
      <c r="EQV107" s="78"/>
      <c r="EQW107" s="78"/>
      <c r="EQX107" s="78"/>
      <c r="EQY107" s="78"/>
      <c r="EQZ107" s="78"/>
      <c r="ERA107" s="78"/>
      <c r="ERB107" s="78"/>
      <c r="ERC107" s="78"/>
      <c r="ERD107" s="78"/>
      <c r="ERE107" s="78"/>
      <c r="ERF107" s="78"/>
      <c r="ERG107" s="78"/>
      <c r="ERH107" s="78"/>
      <c r="ERI107" s="78"/>
      <c r="ERJ107" s="78"/>
      <c r="ERK107" s="78"/>
      <c r="ERL107" s="78"/>
      <c r="ERM107" s="78"/>
      <c r="ERN107" s="78"/>
      <c r="ERO107" s="78"/>
      <c r="ERP107" s="78"/>
      <c r="ERQ107" s="78"/>
      <c r="ERR107" s="78"/>
      <c r="ERS107" s="78"/>
      <c r="ERT107" s="78"/>
      <c r="ERU107" s="78"/>
      <c r="ERV107" s="78"/>
      <c r="ERW107" s="78"/>
      <c r="ERX107" s="78"/>
      <c r="ERY107" s="78"/>
      <c r="ERZ107" s="78"/>
      <c r="ESA107" s="78"/>
      <c r="ESB107" s="78"/>
      <c r="ESC107" s="78"/>
      <c r="ESD107" s="78"/>
      <c r="ESE107" s="78"/>
      <c r="ESF107" s="78"/>
      <c r="ESG107" s="78"/>
      <c r="ESH107" s="78"/>
      <c r="ESI107" s="78"/>
      <c r="ESJ107" s="78"/>
      <c r="ESK107" s="78"/>
      <c r="ESL107" s="78"/>
      <c r="ESM107" s="78"/>
      <c r="ESN107" s="78"/>
      <c r="ESO107" s="78"/>
      <c r="ESP107" s="78"/>
      <c r="ESQ107" s="78"/>
      <c r="ESR107" s="78"/>
      <c r="ESS107" s="78"/>
      <c r="EST107" s="78"/>
      <c r="ESU107" s="78"/>
      <c r="ESV107" s="78"/>
      <c r="ESW107" s="78"/>
      <c r="ESX107" s="78"/>
      <c r="ESY107" s="78"/>
      <c r="ESZ107" s="78"/>
      <c r="ETA107" s="78"/>
      <c r="ETB107" s="78"/>
      <c r="ETC107" s="78"/>
      <c r="ETD107" s="78"/>
      <c r="ETE107" s="78"/>
      <c r="ETF107" s="78"/>
      <c r="ETG107" s="78"/>
      <c r="ETH107" s="78"/>
      <c r="ETI107" s="78"/>
      <c r="ETJ107" s="78"/>
      <c r="ETK107" s="78"/>
      <c r="ETL107" s="78"/>
      <c r="ETM107" s="78"/>
      <c r="ETN107" s="78"/>
      <c r="ETO107" s="78"/>
      <c r="ETP107" s="78"/>
      <c r="ETQ107" s="78"/>
      <c r="ETR107" s="78"/>
      <c r="ETS107" s="78"/>
      <c r="ETT107" s="78"/>
      <c r="ETU107" s="78"/>
      <c r="ETV107" s="78"/>
      <c r="ETW107" s="78"/>
      <c r="ETX107" s="78"/>
      <c r="ETY107" s="78"/>
      <c r="ETZ107" s="78"/>
      <c r="EUA107" s="78"/>
      <c r="EUB107" s="78"/>
      <c r="EUC107" s="78"/>
      <c r="EUD107" s="78"/>
      <c r="EUE107" s="78"/>
      <c r="EUF107" s="78"/>
      <c r="EUG107" s="78"/>
      <c r="EUH107" s="78"/>
      <c r="EUI107" s="78"/>
      <c r="EUJ107" s="78"/>
      <c r="EUK107" s="78"/>
      <c r="EUL107" s="78"/>
      <c r="EUM107" s="78"/>
      <c r="EUN107" s="78"/>
      <c r="EUO107" s="78"/>
      <c r="EUP107" s="78"/>
      <c r="EUQ107" s="78"/>
      <c r="EUR107" s="78"/>
      <c r="EUS107" s="78"/>
      <c r="EUT107" s="78"/>
      <c r="EUU107" s="78"/>
      <c r="EUV107" s="78"/>
      <c r="EUW107" s="78"/>
      <c r="EUX107" s="78"/>
      <c r="EUY107" s="78"/>
      <c r="EUZ107" s="78"/>
      <c r="EVA107" s="78"/>
      <c r="EVB107" s="78"/>
      <c r="EVC107" s="78"/>
      <c r="EVD107" s="78"/>
      <c r="EVE107" s="78"/>
      <c r="EVF107" s="78"/>
      <c r="EVG107" s="78"/>
      <c r="EVH107" s="78"/>
      <c r="EVI107" s="78"/>
      <c r="EVJ107" s="78"/>
      <c r="EVK107" s="78"/>
      <c r="EVL107" s="78"/>
      <c r="EVM107" s="78"/>
      <c r="EVN107" s="78"/>
      <c r="EVO107" s="78"/>
      <c r="EVP107" s="78"/>
      <c r="EVQ107" s="78"/>
      <c r="EVR107" s="78"/>
      <c r="EVS107" s="78"/>
      <c r="EVT107" s="78"/>
      <c r="EVU107" s="78"/>
      <c r="EVV107" s="78"/>
      <c r="EVW107" s="78"/>
      <c r="EVX107" s="78"/>
      <c r="EVY107" s="78"/>
      <c r="EVZ107" s="78"/>
      <c r="EWA107" s="78"/>
      <c r="EWB107" s="78"/>
      <c r="EWC107" s="78"/>
      <c r="EWD107" s="78"/>
      <c r="EWE107" s="78"/>
      <c r="EWF107" s="78"/>
      <c r="EWG107" s="78"/>
      <c r="EWH107" s="78"/>
      <c r="EWI107" s="78"/>
      <c r="EWJ107" s="78"/>
      <c r="EWK107" s="78"/>
      <c r="EWL107" s="78"/>
      <c r="EWM107" s="78"/>
      <c r="EWN107" s="78"/>
      <c r="EWO107" s="78"/>
      <c r="EWP107" s="78"/>
      <c r="EWQ107" s="78"/>
      <c r="EWR107" s="78"/>
      <c r="EWS107" s="78"/>
      <c r="EWT107" s="78"/>
      <c r="EWU107" s="78"/>
      <c r="EWV107" s="78"/>
      <c r="EWW107" s="78"/>
      <c r="EWX107" s="78"/>
      <c r="EWY107" s="78"/>
      <c r="EWZ107" s="78"/>
      <c r="EXA107" s="78"/>
      <c r="EXB107" s="78"/>
      <c r="EXC107" s="78"/>
      <c r="EXD107" s="78"/>
      <c r="EXE107" s="78"/>
      <c r="EXF107" s="78"/>
      <c r="EXG107" s="78"/>
      <c r="EXH107" s="78"/>
      <c r="EXI107" s="78"/>
      <c r="EXJ107" s="78"/>
      <c r="EXK107" s="78"/>
      <c r="EXL107" s="78"/>
      <c r="EXM107" s="78"/>
      <c r="EXN107" s="78"/>
      <c r="EXO107" s="78"/>
      <c r="EXP107" s="78"/>
      <c r="EXQ107" s="78"/>
      <c r="EXR107" s="78"/>
      <c r="EXS107" s="78"/>
      <c r="EXT107" s="78"/>
      <c r="EXU107" s="78"/>
      <c r="EXV107" s="78"/>
      <c r="EXW107" s="78"/>
      <c r="EXX107" s="78"/>
      <c r="EXY107" s="78"/>
      <c r="EXZ107" s="78"/>
      <c r="EYA107" s="78"/>
      <c r="EYB107" s="78"/>
      <c r="EYC107" s="78"/>
      <c r="EYD107" s="78"/>
      <c r="EYE107" s="78"/>
      <c r="EYF107" s="78"/>
      <c r="EYG107" s="78"/>
      <c r="EYH107" s="78"/>
      <c r="EYI107" s="78"/>
      <c r="EYJ107" s="78"/>
      <c r="EYK107" s="78"/>
      <c r="EYL107" s="78"/>
      <c r="EYM107" s="78"/>
      <c r="EYN107" s="78"/>
      <c r="EYO107" s="78"/>
      <c r="EYP107" s="78"/>
      <c r="EYQ107" s="78"/>
      <c r="EYR107" s="78"/>
      <c r="EYS107" s="78"/>
      <c r="EYT107" s="78"/>
      <c r="EYU107" s="78"/>
      <c r="EYV107" s="78"/>
      <c r="EYW107" s="78"/>
      <c r="EYX107" s="78"/>
      <c r="EYY107" s="78"/>
      <c r="EYZ107" s="78"/>
      <c r="EZA107" s="78"/>
      <c r="EZB107" s="78"/>
      <c r="EZC107" s="78"/>
      <c r="EZD107" s="78"/>
      <c r="EZE107" s="78"/>
      <c r="EZF107" s="78"/>
      <c r="EZG107" s="78"/>
      <c r="EZH107" s="78"/>
      <c r="EZI107" s="78"/>
      <c r="EZJ107" s="78"/>
      <c r="EZK107" s="78"/>
      <c r="EZL107" s="78"/>
      <c r="EZM107" s="78"/>
      <c r="EZN107" s="78"/>
      <c r="EZO107" s="78"/>
      <c r="EZP107" s="78"/>
      <c r="EZQ107" s="78"/>
      <c r="EZR107" s="78"/>
      <c r="EZS107" s="78"/>
      <c r="EZT107" s="78"/>
      <c r="EZU107" s="78"/>
      <c r="EZV107" s="78"/>
      <c r="EZW107" s="78"/>
      <c r="EZX107" s="78"/>
      <c r="EZY107" s="78"/>
      <c r="EZZ107" s="78"/>
      <c r="FAA107" s="78"/>
      <c r="FAB107" s="78"/>
      <c r="FAC107" s="78"/>
      <c r="FAD107" s="78"/>
      <c r="FAE107" s="78"/>
      <c r="FAF107" s="78"/>
      <c r="FAG107" s="78"/>
      <c r="FAH107" s="78"/>
      <c r="FAI107" s="78"/>
      <c r="FAJ107" s="78"/>
      <c r="FAK107" s="78"/>
      <c r="FAL107" s="78"/>
      <c r="FAM107" s="78"/>
      <c r="FAN107" s="78"/>
      <c r="FAO107" s="78"/>
      <c r="FAP107" s="78"/>
      <c r="FAQ107" s="78"/>
      <c r="FAR107" s="78"/>
      <c r="FAS107" s="78"/>
      <c r="FAT107" s="78"/>
      <c r="FAU107" s="78"/>
      <c r="FAV107" s="78"/>
      <c r="FAW107" s="78"/>
      <c r="FAX107" s="78"/>
      <c r="FAY107" s="78"/>
      <c r="FAZ107" s="78"/>
      <c r="FBA107" s="78"/>
      <c r="FBB107" s="78"/>
      <c r="FBC107" s="78"/>
      <c r="FBD107" s="78"/>
      <c r="FBE107" s="78"/>
      <c r="FBF107" s="78"/>
      <c r="FBG107" s="78"/>
      <c r="FBH107" s="78"/>
      <c r="FBI107" s="78"/>
      <c r="FBJ107" s="78"/>
      <c r="FBK107" s="78"/>
      <c r="FBL107" s="78"/>
      <c r="FBM107" s="78"/>
      <c r="FBN107" s="78"/>
      <c r="FBO107" s="78"/>
      <c r="FBP107" s="78"/>
      <c r="FBQ107" s="78"/>
      <c r="FBR107" s="78"/>
      <c r="FBS107" s="78"/>
      <c r="FBT107" s="78"/>
      <c r="FBU107" s="78"/>
      <c r="FBV107" s="78"/>
      <c r="FBW107" s="78"/>
      <c r="FBX107" s="78"/>
      <c r="FBY107" s="78"/>
      <c r="FBZ107" s="78"/>
      <c r="FCA107" s="78"/>
      <c r="FCB107" s="78"/>
      <c r="FCC107" s="78"/>
      <c r="FCD107" s="78"/>
      <c r="FCE107" s="78"/>
      <c r="FCF107" s="78"/>
      <c r="FCG107" s="78"/>
      <c r="FCH107" s="78"/>
      <c r="FCI107" s="78"/>
      <c r="FCJ107" s="78"/>
      <c r="FCK107" s="78"/>
      <c r="FCL107" s="78"/>
      <c r="FCM107" s="78"/>
      <c r="FCN107" s="78"/>
      <c r="FCO107" s="78"/>
      <c r="FCP107" s="78"/>
      <c r="FCQ107" s="78"/>
      <c r="FCR107" s="78"/>
      <c r="FCS107" s="78"/>
      <c r="FCT107" s="78"/>
      <c r="FCU107" s="78"/>
      <c r="FCV107" s="78"/>
      <c r="FCW107" s="78"/>
      <c r="FCX107" s="78"/>
      <c r="FCY107" s="78"/>
      <c r="FCZ107" s="78"/>
      <c r="FDA107" s="78"/>
      <c r="FDB107" s="78"/>
      <c r="FDC107" s="78"/>
      <c r="FDD107" s="78"/>
      <c r="FDE107" s="78"/>
      <c r="FDF107" s="78"/>
      <c r="FDG107" s="78"/>
      <c r="FDH107" s="78"/>
      <c r="FDI107" s="78"/>
      <c r="FDJ107" s="78"/>
      <c r="FDK107" s="78"/>
      <c r="FDL107" s="78"/>
      <c r="FDM107" s="78"/>
      <c r="FDN107" s="78"/>
      <c r="FDO107" s="78"/>
      <c r="FDP107" s="78"/>
      <c r="FDQ107" s="78"/>
      <c r="FDR107" s="78"/>
      <c r="FDS107" s="78"/>
      <c r="FDT107" s="78"/>
      <c r="FDU107" s="78"/>
      <c r="FDV107" s="78"/>
      <c r="FDW107" s="78"/>
      <c r="FDX107" s="78"/>
      <c r="FDY107" s="78"/>
      <c r="FDZ107" s="78"/>
      <c r="FEA107" s="78"/>
      <c r="FEB107" s="78"/>
      <c r="FEC107" s="78"/>
      <c r="FED107" s="78"/>
      <c r="FEE107" s="78"/>
      <c r="FEF107" s="78"/>
      <c r="FEG107" s="78"/>
      <c r="FEH107" s="78"/>
      <c r="FEI107" s="78"/>
      <c r="FEJ107" s="78"/>
      <c r="FEK107" s="78"/>
      <c r="FEL107" s="78"/>
      <c r="FEM107" s="78"/>
      <c r="FEN107" s="78"/>
      <c r="FEO107" s="78"/>
      <c r="FEP107" s="78"/>
      <c r="FEQ107" s="78"/>
      <c r="FER107" s="78"/>
      <c r="FES107" s="78"/>
      <c r="FET107" s="78"/>
      <c r="FEU107" s="78"/>
      <c r="FEV107" s="78"/>
      <c r="FEW107" s="78"/>
      <c r="FEX107" s="78"/>
      <c r="FEY107" s="78"/>
      <c r="FEZ107" s="78"/>
      <c r="FFA107" s="78"/>
      <c r="FFB107" s="78"/>
      <c r="FFC107" s="78"/>
      <c r="FFD107" s="78"/>
      <c r="FFE107" s="78"/>
      <c r="FFF107" s="78"/>
      <c r="FFG107" s="78"/>
      <c r="FFH107" s="78"/>
      <c r="FFI107" s="78"/>
      <c r="FFJ107" s="78"/>
      <c r="FFK107" s="78"/>
      <c r="FFL107" s="78"/>
      <c r="FFM107" s="78"/>
      <c r="FFN107" s="78"/>
      <c r="FFO107" s="78"/>
      <c r="FFP107" s="78"/>
      <c r="FFQ107" s="78"/>
      <c r="FFR107" s="78"/>
      <c r="FFS107" s="78"/>
      <c r="FFT107" s="78"/>
      <c r="FFU107" s="78"/>
      <c r="FFV107" s="78"/>
      <c r="FFW107" s="78"/>
      <c r="FFX107" s="78"/>
      <c r="FFY107" s="78"/>
      <c r="FFZ107" s="78"/>
      <c r="FGA107" s="78"/>
      <c r="FGB107" s="78"/>
      <c r="FGC107" s="78"/>
      <c r="FGD107" s="78"/>
      <c r="FGE107" s="78"/>
      <c r="FGF107" s="78"/>
      <c r="FGG107" s="78"/>
      <c r="FGH107" s="78"/>
      <c r="FGI107" s="78"/>
      <c r="FGJ107" s="78"/>
      <c r="FGK107" s="78"/>
      <c r="FGL107" s="78"/>
      <c r="FGM107" s="78"/>
      <c r="FGN107" s="78"/>
      <c r="FGO107" s="78"/>
      <c r="FGP107" s="78"/>
      <c r="FGQ107" s="78"/>
      <c r="FGR107" s="78"/>
      <c r="FGS107" s="78"/>
      <c r="FGT107" s="78"/>
      <c r="FGU107" s="78"/>
      <c r="FGV107" s="78"/>
      <c r="FGW107" s="78"/>
      <c r="FGX107" s="78"/>
      <c r="FGY107" s="78"/>
      <c r="FGZ107" s="78"/>
      <c r="FHA107" s="78"/>
      <c r="FHB107" s="78"/>
      <c r="FHC107" s="78"/>
      <c r="FHD107" s="78"/>
      <c r="FHE107" s="78"/>
      <c r="FHF107" s="78"/>
      <c r="FHG107" s="78"/>
      <c r="FHH107" s="78"/>
      <c r="FHI107" s="78"/>
      <c r="FHJ107" s="78"/>
      <c r="FHK107" s="78"/>
      <c r="FHL107" s="78"/>
      <c r="FHM107" s="78"/>
      <c r="FHN107" s="78"/>
      <c r="FHO107" s="78"/>
      <c r="FHP107" s="78"/>
      <c r="FHQ107" s="78"/>
      <c r="FHR107" s="78"/>
      <c r="FHS107" s="78"/>
      <c r="FHT107" s="78"/>
      <c r="FHU107" s="78"/>
      <c r="FHV107" s="78"/>
      <c r="FHW107" s="78"/>
      <c r="FHX107" s="78"/>
      <c r="FHY107" s="78"/>
      <c r="FHZ107" s="78"/>
      <c r="FIA107" s="78"/>
      <c r="FIB107" s="78"/>
      <c r="FIC107" s="78"/>
      <c r="FID107" s="78"/>
      <c r="FIE107" s="78"/>
      <c r="FIF107" s="78"/>
      <c r="FIG107" s="78"/>
      <c r="FIH107" s="78"/>
      <c r="FII107" s="78"/>
      <c r="FIJ107" s="78"/>
      <c r="FIK107" s="78"/>
      <c r="FIL107" s="78"/>
      <c r="FIM107" s="78"/>
      <c r="FIN107" s="78"/>
      <c r="FIO107" s="78"/>
      <c r="FIP107" s="78"/>
      <c r="FIQ107" s="78"/>
      <c r="FIR107" s="78"/>
      <c r="FIS107" s="78"/>
      <c r="FIT107" s="78"/>
      <c r="FIU107" s="78"/>
      <c r="FIV107" s="78"/>
      <c r="FIW107" s="78"/>
      <c r="FIX107" s="78"/>
      <c r="FIY107" s="78"/>
      <c r="FIZ107" s="78"/>
      <c r="FJA107" s="78"/>
      <c r="FJB107" s="78"/>
      <c r="FJC107" s="78"/>
      <c r="FJD107" s="78"/>
      <c r="FJE107" s="78"/>
      <c r="FJF107" s="78"/>
      <c r="FJG107" s="78"/>
      <c r="FJH107" s="78"/>
      <c r="FJI107" s="78"/>
      <c r="FJJ107" s="78"/>
      <c r="FJK107" s="78"/>
      <c r="FJL107" s="78"/>
      <c r="FJM107" s="78"/>
      <c r="FJN107" s="78"/>
      <c r="FJO107" s="78"/>
      <c r="FJP107" s="78"/>
      <c r="FJQ107" s="78"/>
      <c r="FJR107" s="78"/>
      <c r="FJS107" s="78"/>
      <c r="FJT107" s="78"/>
      <c r="FJU107" s="78"/>
      <c r="FJV107" s="78"/>
      <c r="FJW107" s="78"/>
      <c r="FJX107" s="78"/>
      <c r="FJY107" s="78"/>
      <c r="FJZ107" s="78"/>
      <c r="FKA107" s="78"/>
      <c r="FKB107" s="78"/>
      <c r="FKC107" s="78"/>
      <c r="FKD107" s="78"/>
      <c r="FKE107" s="78"/>
      <c r="FKF107" s="78"/>
      <c r="FKG107" s="78"/>
      <c r="FKH107" s="78"/>
      <c r="FKI107" s="78"/>
      <c r="FKJ107" s="78"/>
      <c r="FKK107" s="78"/>
      <c r="FKL107" s="78"/>
      <c r="FKM107" s="78"/>
      <c r="FKN107" s="78"/>
      <c r="FKO107" s="78"/>
      <c r="FKP107" s="78"/>
      <c r="FKQ107" s="78"/>
      <c r="FKR107" s="78"/>
      <c r="FKS107" s="78"/>
      <c r="FKT107" s="78"/>
      <c r="FKU107" s="78"/>
      <c r="FKV107" s="78"/>
      <c r="FKW107" s="78"/>
      <c r="FKX107" s="78"/>
      <c r="FKY107" s="78"/>
      <c r="FKZ107" s="78"/>
      <c r="FLA107" s="78"/>
      <c r="FLB107" s="78"/>
      <c r="FLC107" s="78"/>
      <c r="FLD107" s="78"/>
      <c r="FLE107" s="78"/>
      <c r="FLF107" s="78"/>
      <c r="FLG107" s="78"/>
      <c r="FLH107" s="78"/>
      <c r="FLI107" s="78"/>
      <c r="FLJ107" s="78"/>
      <c r="FLK107" s="78"/>
      <c r="FLL107" s="78"/>
      <c r="FLM107" s="78"/>
      <c r="FLN107" s="78"/>
      <c r="FLO107" s="78"/>
      <c r="FLP107" s="78"/>
      <c r="FLQ107" s="78"/>
      <c r="FLR107" s="78"/>
      <c r="FLS107" s="78"/>
      <c r="FLT107" s="78"/>
      <c r="FLU107" s="78"/>
      <c r="FLV107" s="78"/>
      <c r="FLW107" s="78"/>
      <c r="FLX107" s="78"/>
      <c r="FLY107" s="78"/>
      <c r="FLZ107" s="78"/>
      <c r="FMA107" s="78"/>
      <c r="FMB107" s="78"/>
      <c r="FMC107" s="78"/>
      <c r="FMD107" s="78"/>
      <c r="FME107" s="78"/>
      <c r="FMF107" s="78"/>
      <c r="FMG107" s="78"/>
      <c r="FMH107" s="78"/>
      <c r="FMI107" s="78"/>
      <c r="FMJ107" s="78"/>
      <c r="FMK107" s="78"/>
      <c r="FML107" s="78"/>
      <c r="FMM107" s="78"/>
      <c r="FMN107" s="78"/>
      <c r="FMO107" s="78"/>
      <c r="FMP107" s="78"/>
      <c r="FMQ107" s="78"/>
      <c r="FMR107" s="78"/>
      <c r="FMS107" s="78"/>
      <c r="FMT107" s="78"/>
      <c r="FMU107" s="78"/>
      <c r="FMV107" s="78"/>
      <c r="FMW107" s="78"/>
      <c r="FMX107" s="78"/>
      <c r="FMY107" s="78"/>
      <c r="FMZ107" s="78"/>
      <c r="FNA107" s="78"/>
      <c r="FNB107" s="78"/>
      <c r="FNC107" s="78"/>
      <c r="FND107" s="78"/>
      <c r="FNE107" s="78"/>
      <c r="FNF107" s="78"/>
      <c r="FNG107" s="78"/>
      <c r="FNH107" s="78"/>
      <c r="FNI107" s="78"/>
      <c r="FNJ107" s="78"/>
      <c r="FNK107" s="78"/>
      <c r="FNL107" s="78"/>
      <c r="FNM107" s="78"/>
      <c r="FNN107" s="78"/>
      <c r="FNO107" s="78"/>
      <c r="FNP107" s="78"/>
      <c r="FNQ107" s="78"/>
      <c r="FNR107" s="78"/>
      <c r="FNS107" s="78"/>
      <c r="FNT107" s="78"/>
      <c r="FNU107" s="78"/>
      <c r="FNV107" s="78"/>
      <c r="FNW107" s="78"/>
      <c r="FNX107" s="78"/>
      <c r="FNY107" s="78"/>
      <c r="FNZ107" s="78"/>
      <c r="FOA107" s="78"/>
      <c r="FOB107" s="78"/>
      <c r="FOC107" s="78"/>
      <c r="FOD107" s="78"/>
      <c r="FOE107" s="78"/>
      <c r="FOF107" s="78"/>
      <c r="FOG107" s="78"/>
      <c r="FOH107" s="78"/>
      <c r="FOI107" s="78"/>
      <c r="FOJ107" s="78"/>
      <c r="FOK107" s="78"/>
      <c r="FOL107" s="78"/>
      <c r="FOM107" s="78"/>
      <c r="FON107" s="78"/>
      <c r="FOO107" s="78"/>
      <c r="FOP107" s="78"/>
      <c r="FOQ107" s="78"/>
      <c r="FOR107" s="78"/>
      <c r="FOS107" s="78"/>
      <c r="FOT107" s="78"/>
      <c r="FOU107" s="78"/>
      <c r="FOV107" s="78"/>
      <c r="FOW107" s="78"/>
      <c r="FOX107" s="78"/>
      <c r="FOY107" s="78"/>
      <c r="FOZ107" s="78"/>
      <c r="FPA107" s="78"/>
      <c r="FPB107" s="78"/>
      <c r="FPC107" s="78"/>
      <c r="FPD107" s="78"/>
      <c r="FPE107" s="78"/>
      <c r="FPF107" s="78"/>
      <c r="FPG107" s="78"/>
      <c r="FPH107" s="78"/>
      <c r="FPI107" s="78"/>
      <c r="FPJ107" s="78"/>
      <c r="FPK107" s="78"/>
      <c r="FPL107" s="78"/>
      <c r="FPM107" s="78"/>
      <c r="FPN107" s="78"/>
      <c r="FPO107" s="78"/>
      <c r="FPP107" s="78"/>
      <c r="FPQ107" s="78"/>
      <c r="FPR107" s="78"/>
      <c r="FPS107" s="78"/>
      <c r="FPT107" s="78"/>
      <c r="FPU107" s="78"/>
      <c r="FPV107" s="78"/>
      <c r="FPW107" s="78"/>
      <c r="FPX107" s="78"/>
      <c r="FPY107" s="78"/>
      <c r="FPZ107" s="78"/>
      <c r="FQA107" s="78"/>
      <c r="FQB107" s="78"/>
      <c r="FQC107" s="78"/>
      <c r="FQD107" s="78"/>
      <c r="FQE107" s="78"/>
      <c r="FQF107" s="78"/>
      <c r="FQG107" s="78"/>
      <c r="FQH107" s="78"/>
      <c r="FQI107" s="78"/>
      <c r="FQJ107" s="78"/>
      <c r="FQK107" s="78"/>
      <c r="FQL107" s="78"/>
      <c r="FQM107" s="78"/>
      <c r="FQN107" s="78"/>
      <c r="FQO107" s="78"/>
      <c r="FQP107" s="78"/>
      <c r="FQQ107" s="78"/>
      <c r="FQR107" s="78"/>
      <c r="FQS107" s="78"/>
      <c r="FQT107" s="78"/>
      <c r="FQU107" s="78"/>
      <c r="FQV107" s="78"/>
      <c r="FQW107" s="78"/>
      <c r="FQX107" s="78"/>
      <c r="FQY107" s="78"/>
      <c r="FQZ107" s="78"/>
      <c r="FRA107" s="78"/>
      <c r="FRB107" s="78"/>
      <c r="FRC107" s="78"/>
      <c r="FRD107" s="78"/>
      <c r="FRE107" s="78"/>
      <c r="FRF107" s="78"/>
      <c r="FRG107" s="78"/>
      <c r="FRH107" s="78"/>
      <c r="FRI107" s="78"/>
      <c r="FRJ107" s="78"/>
      <c r="FRK107" s="78"/>
      <c r="FRL107" s="78"/>
      <c r="FRM107" s="78"/>
      <c r="FRN107" s="78"/>
      <c r="FRO107" s="78"/>
      <c r="FRP107" s="78"/>
      <c r="FRQ107" s="78"/>
      <c r="FRR107" s="78"/>
      <c r="FRS107" s="78"/>
      <c r="FRT107" s="78"/>
      <c r="FRU107" s="78"/>
      <c r="FRV107" s="78"/>
      <c r="FRW107" s="78"/>
      <c r="FRX107" s="78"/>
      <c r="FRY107" s="78"/>
      <c r="FRZ107" s="78"/>
      <c r="FSA107" s="78"/>
      <c r="FSB107" s="78"/>
      <c r="FSC107" s="78"/>
      <c r="FSD107" s="78"/>
      <c r="FSE107" s="78"/>
      <c r="FSF107" s="78"/>
      <c r="FSG107" s="78"/>
      <c r="FSH107" s="78"/>
      <c r="FSI107" s="78"/>
      <c r="FSJ107" s="78"/>
      <c r="FSK107" s="78"/>
      <c r="FSL107" s="78"/>
      <c r="FSM107" s="78"/>
      <c r="FSN107" s="78"/>
      <c r="FSO107" s="78"/>
      <c r="FSP107" s="78"/>
      <c r="FSQ107" s="78"/>
      <c r="FSR107" s="78"/>
      <c r="FSS107" s="78"/>
      <c r="FST107" s="78"/>
      <c r="FSU107" s="78"/>
      <c r="FSV107" s="78"/>
      <c r="FSW107" s="78"/>
      <c r="FSX107" s="78"/>
      <c r="FSY107" s="78"/>
      <c r="FSZ107" s="78"/>
      <c r="FTA107" s="78"/>
      <c r="FTB107" s="78"/>
      <c r="FTC107" s="78"/>
      <c r="FTD107" s="78"/>
      <c r="FTE107" s="78"/>
      <c r="FTF107" s="78"/>
      <c r="FTG107" s="78"/>
      <c r="FTH107" s="78"/>
      <c r="FTI107" s="78"/>
      <c r="FTJ107" s="78"/>
      <c r="FTK107" s="78"/>
      <c r="FTL107" s="78"/>
      <c r="FTM107" s="78"/>
      <c r="FTN107" s="78"/>
      <c r="FTO107" s="78"/>
      <c r="FTP107" s="78"/>
      <c r="FTQ107" s="78"/>
      <c r="FTR107" s="78"/>
      <c r="FTS107" s="78"/>
      <c r="FTT107" s="78"/>
      <c r="FTU107" s="78"/>
      <c r="FTV107" s="78"/>
      <c r="FTW107" s="78"/>
      <c r="FTX107" s="78"/>
      <c r="FTY107" s="78"/>
      <c r="FTZ107" s="78"/>
      <c r="FUA107" s="78"/>
      <c r="FUB107" s="78"/>
      <c r="FUC107" s="78"/>
      <c r="FUD107" s="78"/>
      <c r="FUE107" s="78"/>
      <c r="FUF107" s="78"/>
      <c r="FUG107" s="78"/>
      <c r="FUH107" s="78"/>
      <c r="FUI107" s="78"/>
      <c r="FUJ107" s="78"/>
      <c r="FUK107" s="78"/>
      <c r="FUL107" s="78"/>
      <c r="FUM107" s="78"/>
      <c r="FUN107" s="78"/>
      <c r="FUO107" s="78"/>
      <c r="FUP107" s="78"/>
      <c r="FUQ107" s="78"/>
      <c r="FUR107" s="78"/>
      <c r="FUS107" s="78"/>
      <c r="FUT107" s="78"/>
      <c r="FUU107" s="78"/>
      <c r="FUV107" s="78"/>
      <c r="FUW107" s="78"/>
      <c r="FUX107" s="78"/>
      <c r="FUY107" s="78"/>
      <c r="FUZ107" s="78"/>
      <c r="FVA107" s="78"/>
      <c r="FVB107" s="78"/>
      <c r="FVC107" s="78"/>
      <c r="FVD107" s="78"/>
      <c r="FVE107" s="78"/>
      <c r="FVF107" s="78"/>
      <c r="FVG107" s="78"/>
      <c r="FVH107" s="78"/>
      <c r="FVI107" s="78"/>
      <c r="FVJ107" s="78"/>
      <c r="FVK107" s="78"/>
      <c r="FVL107" s="78"/>
      <c r="FVM107" s="78"/>
      <c r="FVN107" s="78"/>
      <c r="FVO107" s="78"/>
      <c r="FVP107" s="78"/>
      <c r="FVQ107" s="78"/>
      <c r="FVR107" s="78"/>
      <c r="FVS107" s="78"/>
      <c r="FVT107" s="78"/>
      <c r="FVU107" s="78"/>
      <c r="FVV107" s="78"/>
      <c r="FVW107" s="78"/>
      <c r="FVX107" s="78"/>
      <c r="FVY107" s="78"/>
      <c r="FVZ107" s="78"/>
      <c r="FWA107" s="78"/>
      <c r="FWB107" s="78"/>
      <c r="FWC107" s="78"/>
      <c r="FWD107" s="78"/>
      <c r="FWE107" s="78"/>
      <c r="FWF107" s="78"/>
      <c r="FWG107" s="78"/>
      <c r="FWH107" s="78"/>
      <c r="FWI107" s="78"/>
      <c r="FWJ107" s="78"/>
      <c r="FWK107" s="78"/>
      <c r="FWL107" s="78"/>
      <c r="FWM107" s="78"/>
      <c r="FWN107" s="78"/>
      <c r="FWO107" s="78"/>
      <c r="FWP107" s="78"/>
      <c r="FWQ107" s="78"/>
      <c r="FWR107" s="78"/>
      <c r="FWS107" s="78"/>
      <c r="FWT107" s="78"/>
      <c r="FWU107" s="78"/>
      <c r="FWV107" s="78"/>
      <c r="FWW107" s="78"/>
      <c r="FWX107" s="78"/>
      <c r="FWY107" s="78"/>
      <c r="FWZ107" s="78"/>
      <c r="FXA107" s="78"/>
      <c r="FXB107" s="78"/>
      <c r="FXC107" s="78"/>
      <c r="FXD107" s="78"/>
      <c r="FXE107" s="78"/>
      <c r="FXF107" s="78"/>
      <c r="FXG107" s="78"/>
      <c r="FXH107" s="78"/>
      <c r="FXI107" s="78"/>
      <c r="FXJ107" s="78"/>
      <c r="FXK107" s="78"/>
      <c r="FXL107" s="78"/>
      <c r="FXM107" s="78"/>
      <c r="FXN107" s="78"/>
      <c r="FXO107" s="78"/>
      <c r="FXP107" s="78"/>
      <c r="FXQ107" s="78"/>
      <c r="FXR107" s="78"/>
      <c r="FXS107" s="78"/>
      <c r="FXT107" s="78"/>
      <c r="FXU107" s="78"/>
      <c r="FXV107" s="78"/>
      <c r="FXW107" s="78"/>
      <c r="FXX107" s="78"/>
      <c r="FXY107" s="78"/>
      <c r="FXZ107" s="78"/>
      <c r="FYA107" s="78"/>
      <c r="FYB107" s="78"/>
      <c r="FYC107" s="78"/>
      <c r="FYD107" s="78"/>
      <c r="FYE107" s="78"/>
      <c r="FYF107" s="78"/>
      <c r="FYG107" s="78"/>
      <c r="FYH107" s="78"/>
      <c r="FYI107" s="78"/>
      <c r="FYJ107" s="78"/>
      <c r="FYK107" s="78"/>
      <c r="FYL107" s="78"/>
      <c r="FYM107" s="78"/>
      <c r="FYN107" s="78"/>
      <c r="FYO107" s="78"/>
      <c r="FYP107" s="78"/>
      <c r="FYQ107" s="78"/>
      <c r="FYR107" s="78"/>
      <c r="FYS107" s="78"/>
      <c r="FYT107" s="78"/>
      <c r="FYU107" s="78"/>
      <c r="FYV107" s="78"/>
      <c r="FYW107" s="78"/>
      <c r="FYX107" s="78"/>
      <c r="FYY107" s="78"/>
      <c r="FYZ107" s="78"/>
      <c r="FZA107" s="78"/>
      <c r="FZB107" s="78"/>
      <c r="FZC107" s="78"/>
      <c r="FZD107" s="78"/>
      <c r="FZE107" s="78"/>
      <c r="FZF107" s="78"/>
      <c r="FZG107" s="78"/>
      <c r="FZH107" s="78"/>
      <c r="FZI107" s="78"/>
      <c r="FZJ107" s="78"/>
      <c r="FZK107" s="78"/>
      <c r="FZL107" s="78"/>
      <c r="FZM107" s="78"/>
      <c r="FZN107" s="78"/>
      <c r="FZO107" s="78"/>
      <c r="FZP107" s="78"/>
      <c r="FZQ107" s="78"/>
      <c r="FZR107" s="78"/>
      <c r="FZS107" s="78"/>
      <c r="FZT107" s="78"/>
      <c r="FZU107" s="78"/>
      <c r="FZV107" s="78"/>
      <c r="FZW107" s="78"/>
      <c r="FZX107" s="78"/>
      <c r="FZY107" s="78"/>
      <c r="FZZ107" s="78"/>
      <c r="GAA107" s="78"/>
      <c r="GAB107" s="78"/>
      <c r="GAC107" s="78"/>
      <c r="GAD107" s="78"/>
      <c r="GAE107" s="78"/>
      <c r="GAF107" s="78"/>
      <c r="GAG107" s="78"/>
      <c r="GAH107" s="78"/>
      <c r="GAI107" s="78"/>
      <c r="GAJ107" s="78"/>
      <c r="GAK107" s="78"/>
      <c r="GAL107" s="78"/>
      <c r="GAM107" s="78"/>
      <c r="GAN107" s="78"/>
      <c r="GAO107" s="78"/>
      <c r="GAP107" s="78"/>
      <c r="GAQ107" s="78"/>
      <c r="GAR107" s="78"/>
      <c r="GAS107" s="78"/>
      <c r="GAT107" s="78"/>
      <c r="GAU107" s="78"/>
      <c r="GAV107" s="78"/>
      <c r="GAW107" s="78"/>
      <c r="GAX107" s="78"/>
      <c r="GAY107" s="78"/>
      <c r="GAZ107" s="78"/>
      <c r="GBA107" s="78"/>
      <c r="GBB107" s="78"/>
      <c r="GBC107" s="78"/>
      <c r="GBD107" s="78"/>
      <c r="GBE107" s="78"/>
      <c r="GBF107" s="78"/>
      <c r="GBG107" s="78"/>
      <c r="GBH107" s="78"/>
      <c r="GBI107" s="78"/>
      <c r="GBJ107" s="78"/>
      <c r="GBK107" s="78"/>
      <c r="GBL107" s="78"/>
      <c r="GBM107" s="78"/>
      <c r="GBN107" s="78"/>
      <c r="GBO107" s="78"/>
      <c r="GBP107" s="78"/>
      <c r="GBQ107" s="78"/>
      <c r="GBR107" s="78"/>
      <c r="GBS107" s="78"/>
      <c r="GBT107" s="78"/>
      <c r="GBU107" s="78"/>
      <c r="GBV107" s="78"/>
      <c r="GBW107" s="78"/>
      <c r="GBX107" s="78"/>
      <c r="GBY107" s="78"/>
      <c r="GBZ107" s="78"/>
      <c r="GCA107" s="78"/>
      <c r="GCB107" s="78"/>
      <c r="GCC107" s="78"/>
      <c r="GCD107" s="78"/>
      <c r="GCE107" s="78"/>
      <c r="GCF107" s="78"/>
      <c r="GCG107" s="78"/>
      <c r="GCH107" s="78"/>
      <c r="GCI107" s="78"/>
      <c r="GCJ107" s="78"/>
      <c r="GCK107" s="78"/>
      <c r="GCL107" s="78"/>
      <c r="GCM107" s="78"/>
      <c r="GCN107" s="78"/>
      <c r="GCO107" s="78"/>
      <c r="GCP107" s="78"/>
      <c r="GCQ107" s="78"/>
      <c r="GCR107" s="78"/>
      <c r="GCS107" s="78"/>
      <c r="GCT107" s="78"/>
      <c r="GCU107" s="78"/>
      <c r="GCV107" s="78"/>
      <c r="GCW107" s="78"/>
      <c r="GCX107" s="78"/>
      <c r="GCY107" s="78"/>
      <c r="GCZ107" s="78"/>
      <c r="GDA107" s="78"/>
      <c r="GDB107" s="78"/>
      <c r="GDC107" s="78"/>
      <c r="GDD107" s="78"/>
      <c r="GDE107" s="78"/>
      <c r="GDF107" s="78"/>
      <c r="GDG107" s="78"/>
      <c r="GDH107" s="78"/>
      <c r="GDI107" s="78"/>
      <c r="GDJ107" s="78"/>
      <c r="GDK107" s="78"/>
      <c r="GDL107" s="78"/>
      <c r="GDM107" s="78"/>
      <c r="GDN107" s="78"/>
      <c r="GDO107" s="78"/>
      <c r="GDP107" s="78"/>
      <c r="GDQ107" s="78"/>
      <c r="GDR107" s="78"/>
      <c r="GDS107" s="78"/>
      <c r="GDT107" s="78"/>
      <c r="GDU107" s="78"/>
      <c r="GDV107" s="78"/>
      <c r="GDW107" s="78"/>
      <c r="GDX107" s="78"/>
      <c r="GDY107" s="78"/>
      <c r="GDZ107" s="78"/>
      <c r="GEA107" s="78"/>
      <c r="GEB107" s="78"/>
      <c r="GEC107" s="78"/>
      <c r="GED107" s="78"/>
      <c r="GEE107" s="78"/>
      <c r="GEF107" s="78"/>
      <c r="GEG107" s="78"/>
      <c r="GEH107" s="78"/>
      <c r="GEI107" s="78"/>
      <c r="GEJ107" s="78"/>
      <c r="GEK107" s="78"/>
      <c r="GEL107" s="78"/>
      <c r="GEM107" s="78"/>
      <c r="GEN107" s="78"/>
      <c r="GEO107" s="78"/>
      <c r="GEP107" s="78"/>
      <c r="GEQ107" s="78"/>
      <c r="GER107" s="78"/>
      <c r="GES107" s="78"/>
      <c r="GET107" s="78"/>
      <c r="GEU107" s="78"/>
      <c r="GEV107" s="78"/>
      <c r="GEW107" s="78"/>
      <c r="GEX107" s="78"/>
      <c r="GEY107" s="78"/>
      <c r="GEZ107" s="78"/>
      <c r="GFA107" s="78"/>
      <c r="GFB107" s="78"/>
      <c r="GFC107" s="78"/>
      <c r="GFD107" s="78"/>
      <c r="GFE107" s="78"/>
      <c r="GFF107" s="78"/>
      <c r="GFG107" s="78"/>
      <c r="GFH107" s="78"/>
      <c r="GFI107" s="78"/>
      <c r="GFJ107" s="78"/>
      <c r="GFK107" s="78"/>
      <c r="GFL107" s="78"/>
      <c r="GFM107" s="78"/>
      <c r="GFN107" s="78"/>
      <c r="GFO107" s="78"/>
      <c r="GFP107" s="78"/>
      <c r="GFQ107" s="78"/>
      <c r="GFR107" s="78"/>
      <c r="GFS107" s="78"/>
      <c r="GFT107" s="78"/>
      <c r="GFU107" s="78"/>
      <c r="GFV107" s="78"/>
      <c r="GFW107" s="78"/>
      <c r="GFX107" s="78"/>
      <c r="GFY107" s="78"/>
      <c r="GFZ107" s="78"/>
      <c r="GGA107" s="78"/>
      <c r="GGB107" s="78"/>
      <c r="GGC107" s="78"/>
      <c r="GGD107" s="78"/>
      <c r="GGE107" s="78"/>
      <c r="GGF107" s="78"/>
      <c r="GGG107" s="78"/>
      <c r="GGH107" s="78"/>
      <c r="GGI107" s="78"/>
      <c r="GGJ107" s="78"/>
      <c r="GGK107" s="78"/>
      <c r="GGL107" s="78"/>
      <c r="GGM107" s="78"/>
      <c r="GGN107" s="78"/>
      <c r="GGO107" s="78"/>
      <c r="GGP107" s="78"/>
      <c r="GGQ107" s="78"/>
      <c r="GGR107" s="78"/>
      <c r="GGS107" s="78"/>
      <c r="GGT107" s="78"/>
      <c r="GGU107" s="78"/>
      <c r="GGV107" s="78"/>
      <c r="GGW107" s="78"/>
      <c r="GGX107" s="78"/>
      <c r="GGY107" s="78"/>
      <c r="GGZ107" s="78"/>
      <c r="GHA107" s="78"/>
      <c r="GHB107" s="78"/>
      <c r="GHC107" s="78"/>
      <c r="GHD107" s="78"/>
      <c r="GHE107" s="78"/>
      <c r="GHF107" s="78"/>
      <c r="GHG107" s="78"/>
      <c r="GHH107" s="78"/>
      <c r="GHI107" s="78"/>
      <c r="GHJ107" s="78"/>
      <c r="GHK107" s="78"/>
      <c r="GHL107" s="78"/>
      <c r="GHM107" s="78"/>
      <c r="GHN107" s="78"/>
      <c r="GHO107" s="78"/>
      <c r="GHP107" s="78"/>
      <c r="GHQ107" s="78"/>
      <c r="GHR107" s="78"/>
      <c r="GHS107" s="78"/>
      <c r="GHT107" s="78"/>
      <c r="GHU107" s="78"/>
      <c r="GHV107" s="78"/>
      <c r="GHW107" s="78"/>
      <c r="GHX107" s="78"/>
      <c r="GHY107" s="78"/>
      <c r="GHZ107" s="78"/>
      <c r="GIA107" s="78"/>
      <c r="GIB107" s="78"/>
      <c r="GIC107" s="78"/>
      <c r="GID107" s="78"/>
      <c r="GIE107" s="78"/>
      <c r="GIF107" s="78"/>
      <c r="GIG107" s="78"/>
      <c r="GIH107" s="78"/>
      <c r="GII107" s="78"/>
      <c r="GIJ107" s="78"/>
      <c r="GIK107" s="78"/>
      <c r="GIL107" s="78"/>
      <c r="GIM107" s="78"/>
      <c r="GIN107" s="78"/>
      <c r="GIO107" s="78"/>
      <c r="GIP107" s="78"/>
      <c r="GIQ107" s="78"/>
      <c r="GIR107" s="78"/>
      <c r="GIS107" s="78"/>
      <c r="GIT107" s="78"/>
      <c r="GIU107" s="78"/>
      <c r="GIV107" s="78"/>
      <c r="GIW107" s="78"/>
      <c r="GIX107" s="78"/>
      <c r="GIY107" s="78"/>
      <c r="GIZ107" s="78"/>
      <c r="GJA107" s="78"/>
      <c r="GJB107" s="78"/>
      <c r="GJC107" s="78"/>
      <c r="GJD107" s="78"/>
      <c r="GJE107" s="78"/>
      <c r="GJF107" s="78"/>
      <c r="GJG107" s="78"/>
      <c r="GJH107" s="78"/>
      <c r="GJI107" s="78"/>
      <c r="GJJ107" s="78"/>
      <c r="GJK107" s="78"/>
      <c r="GJL107" s="78"/>
      <c r="GJM107" s="78"/>
      <c r="GJN107" s="78"/>
      <c r="GJO107" s="78"/>
      <c r="GJP107" s="78"/>
      <c r="GJQ107" s="78"/>
      <c r="GJR107" s="78"/>
      <c r="GJS107" s="78"/>
      <c r="GJT107" s="78"/>
      <c r="GJU107" s="78"/>
      <c r="GJV107" s="78"/>
      <c r="GJW107" s="78"/>
      <c r="GJX107" s="78"/>
      <c r="GJY107" s="78"/>
      <c r="GJZ107" s="78"/>
      <c r="GKA107" s="78"/>
      <c r="GKB107" s="78"/>
      <c r="GKC107" s="78"/>
      <c r="GKD107" s="78"/>
      <c r="GKE107" s="78"/>
      <c r="GKF107" s="78"/>
      <c r="GKG107" s="78"/>
      <c r="GKH107" s="78"/>
      <c r="GKI107" s="78"/>
      <c r="GKJ107" s="78"/>
      <c r="GKK107" s="78"/>
      <c r="GKL107" s="78"/>
      <c r="GKM107" s="78"/>
      <c r="GKN107" s="78"/>
      <c r="GKO107" s="78"/>
      <c r="GKP107" s="78"/>
      <c r="GKQ107" s="78"/>
      <c r="GKR107" s="78"/>
      <c r="GKS107" s="78"/>
      <c r="GKT107" s="78"/>
      <c r="GKU107" s="78"/>
      <c r="GKV107" s="78"/>
      <c r="GKW107" s="78"/>
      <c r="GKX107" s="78"/>
      <c r="GKY107" s="78"/>
      <c r="GKZ107" s="78"/>
      <c r="GLA107" s="78"/>
      <c r="GLB107" s="78"/>
      <c r="GLC107" s="78"/>
      <c r="GLD107" s="78"/>
      <c r="GLE107" s="78"/>
      <c r="GLF107" s="78"/>
      <c r="GLG107" s="78"/>
      <c r="GLH107" s="78"/>
      <c r="GLI107" s="78"/>
      <c r="GLJ107" s="78"/>
      <c r="GLK107" s="78"/>
      <c r="GLL107" s="78"/>
      <c r="GLM107" s="78"/>
      <c r="GLN107" s="78"/>
      <c r="GLO107" s="78"/>
      <c r="GLP107" s="78"/>
      <c r="GLQ107" s="78"/>
      <c r="GLR107" s="78"/>
      <c r="GLS107" s="78"/>
      <c r="GLT107" s="78"/>
      <c r="GLU107" s="78"/>
      <c r="GLV107" s="78"/>
      <c r="GLW107" s="78"/>
      <c r="GLX107" s="78"/>
      <c r="GLY107" s="78"/>
      <c r="GLZ107" s="78"/>
      <c r="GMA107" s="78"/>
      <c r="GMB107" s="78"/>
      <c r="GMC107" s="78"/>
      <c r="GMD107" s="78"/>
      <c r="GME107" s="78"/>
      <c r="GMF107" s="78"/>
      <c r="GMG107" s="78"/>
      <c r="GMH107" s="78"/>
      <c r="GMI107" s="78"/>
      <c r="GMJ107" s="78"/>
      <c r="GMK107" s="78"/>
      <c r="GML107" s="78"/>
      <c r="GMM107" s="78"/>
      <c r="GMN107" s="78"/>
      <c r="GMO107" s="78"/>
      <c r="GMP107" s="78"/>
      <c r="GMQ107" s="78"/>
      <c r="GMR107" s="78"/>
      <c r="GMS107" s="78"/>
      <c r="GMT107" s="78"/>
      <c r="GMU107" s="78"/>
      <c r="GMV107" s="78"/>
      <c r="GMW107" s="78"/>
      <c r="GMX107" s="78"/>
      <c r="GMY107" s="78"/>
      <c r="GMZ107" s="78"/>
      <c r="GNA107" s="78"/>
      <c r="GNB107" s="78"/>
      <c r="GNC107" s="78"/>
      <c r="GND107" s="78"/>
      <c r="GNE107" s="78"/>
      <c r="GNF107" s="78"/>
      <c r="GNG107" s="78"/>
      <c r="GNH107" s="78"/>
      <c r="GNI107" s="78"/>
      <c r="GNJ107" s="78"/>
      <c r="GNK107" s="78"/>
      <c r="GNL107" s="78"/>
      <c r="GNM107" s="78"/>
      <c r="GNN107" s="78"/>
      <c r="GNO107" s="78"/>
      <c r="GNP107" s="78"/>
      <c r="GNQ107" s="78"/>
      <c r="GNR107" s="78"/>
      <c r="GNS107" s="78"/>
      <c r="GNT107" s="78"/>
      <c r="GNU107" s="78"/>
      <c r="GNV107" s="78"/>
      <c r="GNW107" s="78"/>
      <c r="GNX107" s="78"/>
      <c r="GNY107" s="78"/>
      <c r="GNZ107" s="78"/>
      <c r="GOA107" s="78"/>
      <c r="GOB107" s="78"/>
      <c r="GOC107" s="78"/>
      <c r="GOD107" s="78"/>
      <c r="GOE107" s="78"/>
      <c r="GOF107" s="78"/>
      <c r="GOG107" s="78"/>
      <c r="GOH107" s="78"/>
      <c r="GOI107" s="78"/>
      <c r="GOJ107" s="78"/>
      <c r="GOK107" s="78"/>
      <c r="GOL107" s="78"/>
      <c r="GOM107" s="78"/>
      <c r="GON107" s="78"/>
      <c r="GOO107" s="78"/>
      <c r="GOP107" s="78"/>
      <c r="GOQ107" s="78"/>
      <c r="GOR107" s="78"/>
      <c r="GOS107" s="78"/>
      <c r="GOT107" s="78"/>
      <c r="GOU107" s="78"/>
      <c r="GOV107" s="78"/>
      <c r="GOW107" s="78"/>
      <c r="GOX107" s="78"/>
      <c r="GOY107" s="78"/>
      <c r="GOZ107" s="78"/>
      <c r="GPA107" s="78"/>
      <c r="GPB107" s="78"/>
      <c r="GPC107" s="78"/>
      <c r="GPD107" s="78"/>
      <c r="GPE107" s="78"/>
      <c r="GPF107" s="78"/>
      <c r="GPG107" s="78"/>
      <c r="GPH107" s="78"/>
      <c r="GPI107" s="78"/>
      <c r="GPJ107" s="78"/>
      <c r="GPK107" s="78"/>
      <c r="GPL107" s="78"/>
      <c r="GPM107" s="78"/>
      <c r="GPN107" s="78"/>
      <c r="GPO107" s="78"/>
      <c r="GPP107" s="78"/>
      <c r="GPQ107" s="78"/>
      <c r="GPR107" s="78"/>
      <c r="GPS107" s="78"/>
      <c r="GPT107" s="78"/>
      <c r="GPU107" s="78"/>
      <c r="GPV107" s="78"/>
      <c r="GPW107" s="78"/>
      <c r="GPX107" s="78"/>
      <c r="GPY107" s="78"/>
      <c r="GPZ107" s="78"/>
      <c r="GQA107" s="78"/>
      <c r="GQB107" s="78"/>
      <c r="GQC107" s="78"/>
      <c r="GQD107" s="78"/>
      <c r="GQE107" s="78"/>
      <c r="GQF107" s="78"/>
      <c r="GQG107" s="78"/>
      <c r="GQH107" s="78"/>
      <c r="GQI107" s="78"/>
      <c r="GQJ107" s="78"/>
      <c r="GQK107" s="78"/>
      <c r="GQL107" s="78"/>
      <c r="GQM107" s="78"/>
      <c r="GQN107" s="78"/>
      <c r="GQO107" s="78"/>
      <c r="GQP107" s="78"/>
      <c r="GQQ107" s="78"/>
      <c r="GQR107" s="78"/>
      <c r="GQS107" s="78"/>
      <c r="GQT107" s="78"/>
      <c r="GQU107" s="78"/>
      <c r="GQV107" s="78"/>
      <c r="GQW107" s="78"/>
      <c r="GQX107" s="78"/>
      <c r="GQY107" s="78"/>
      <c r="GQZ107" s="78"/>
      <c r="GRA107" s="78"/>
      <c r="GRB107" s="78"/>
      <c r="GRC107" s="78"/>
      <c r="GRD107" s="78"/>
      <c r="GRE107" s="78"/>
      <c r="GRF107" s="78"/>
      <c r="GRG107" s="78"/>
      <c r="GRH107" s="78"/>
      <c r="GRI107" s="78"/>
      <c r="GRJ107" s="78"/>
      <c r="GRK107" s="78"/>
      <c r="GRL107" s="78"/>
      <c r="GRM107" s="78"/>
      <c r="GRN107" s="78"/>
      <c r="GRO107" s="78"/>
      <c r="GRP107" s="78"/>
      <c r="GRQ107" s="78"/>
      <c r="GRR107" s="78"/>
      <c r="GRS107" s="78"/>
      <c r="GRT107" s="78"/>
      <c r="GRU107" s="78"/>
      <c r="GRV107" s="78"/>
      <c r="GRW107" s="78"/>
      <c r="GRX107" s="78"/>
      <c r="GRY107" s="78"/>
      <c r="GRZ107" s="78"/>
      <c r="GSA107" s="78"/>
      <c r="GSB107" s="78"/>
      <c r="GSC107" s="78"/>
      <c r="GSD107" s="78"/>
      <c r="GSE107" s="78"/>
      <c r="GSF107" s="78"/>
      <c r="GSG107" s="78"/>
      <c r="GSH107" s="78"/>
      <c r="GSI107" s="78"/>
      <c r="GSJ107" s="78"/>
      <c r="GSK107" s="78"/>
      <c r="GSL107" s="78"/>
      <c r="GSM107" s="78"/>
      <c r="GSN107" s="78"/>
      <c r="GSO107" s="78"/>
      <c r="GSP107" s="78"/>
      <c r="GSQ107" s="78"/>
      <c r="GSR107" s="78"/>
      <c r="GSS107" s="78"/>
      <c r="GST107" s="78"/>
      <c r="GSU107" s="78"/>
      <c r="GSV107" s="78"/>
      <c r="GSW107" s="78"/>
      <c r="GSX107" s="78"/>
      <c r="GSY107" s="78"/>
      <c r="GSZ107" s="78"/>
      <c r="GTA107" s="78"/>
      <c r="GTB107" s="78"/>
      <c r="GTC107" s="78"/>
      <c r="GTD107" s="78"/>
      <c r="GTE107" s="78"/>
      <c r="GTF107" s="78"/>
      <c r="GTG107" s="78"/>
      <c r="GTH107" s="78"/>
      <c r="GTI107" s="78"/>
      <c r="GTJ107" s="78"/>
      <c r="GTK107" s="78"/>
      <c r="GTL107" s="78"/>
      <c r="GTM107" s="78"/>
      <c r="GTN107" s="78"/>
      <c r="GTO107" s="78"/>
      <c r="GTP107" s="78"/>
      <c r="GTQ107" s="78"/>
      <c r="GTR107" s="78"/>
      <c r="GTS107" s="78"/>
      <c r="GTT107" s="78"/>
      <c r="GTU107" s="78"/>
      <c r="GTV107" s="78"/>
      <c r="GTW107" s="78"/>
      <c r="GTX107" s="78"/>
      <c r="GTY107" s="78"/>
      <c r="GTZ107" s="78"/>
      <c r="GUA107" s="78"/>
      <c r="GUB107" s="78"/>
      <c r="GUC107" s="78"/>
      <c r="GUD107" s="78"/>
      <c r="GUE107" s="78"/>
      <c r="GUF107" s="78"/>
      <c r="GUG107" s="78"/>
      <c r="GUH107" s="78"/>
      <c r="GUI107" s="78"/>
      <c r="GUJ107" s="78"/>
      <c r="GUK107" s="78"/>
      <c r="GUL107" s="78"/>
      <c r="GUM107" s="78"/>
      <c r="GUN107" s="78"/>
      <c r="GUO107" s="78"/>
      <c r="GUP107" s="78"/>
      <c r="GUQ107" s="78"/>
      <c r="GUR107" s="78"/>
      <c r="GUS107" s="78"/>
      <c r="GUT107" s="78"/>
      <c r="GUU107" s="78"/>
      <c r="GUV107" s="78"/>
      <c r="GUW107" s="78"/>
      <c r="GUX107" s="78"/>
      <c r="GUY107" s="78"/>
      <c r="GUZ107" s="78"/>
      <c r="GVA107" s="78"/>
      <c r="GVB107" s="78"/>
      <c r="GVC107" s="78"/>
      <c r="GVD107" s="78"/>
      <c r="GVE107" s="78"/>
      <c r="GVF107" s="78"/>
      <c r="GVG107" s="78"/>
      <c r="GVH107" s="78"/>
      <c r="GVI107" s="78"/>
      <c r="GVJ107" s="78"/>
      <c r="GVK107" s="78"/>
      <c r="GVL107" s="78"/>
      <c r="GVM107" s="78"/>
      <c r="GVN107" s="78"/>
      <c r="GVO107" s="78"/>
      <c r="GVP107" s="78"/>
      <c r="GVQ107" s="78"/>
      <c r="GVR107" s="78"/>
      <c r="GVS107" s="78"/>
      <c r="GVT107" s="78"/>
      <c r="GVU107" s="78"/>
      <c r="GVV107" s="78"/>
      <c r="GVW107" s="78"/>
      <c r="GVX107" s="78"/>
      <c r="GVY107" s="78"/>
      <c r="GVZ107" s="78"/>
      <c r="GWA107" s="78"/>
      <c r="GWB107" s="78"/>
      <c r="GWC107" s="78"/>
      <c r="GWD107" s="78"/>
      <c r="GWE107" s="78"/>
      <c r="GWF107" s="78"/>
      <c r="GWG107" s="78"/>
      <c r="GWH107" s="78"/>
      <c r="GWI107" s="78"/>
      <c r="GWJ107" s="78"/>
      <c r="GWK107" s="78"/>
      <c r="GWL107" s="78"/>
      <c r="GWM107" s="78"/>
      <c r="GWN107" s="78"/>
      <c r="GWO107" s="78"/>
      <c r="GWP107" s="78"/>
      <c r="GWQ107" s="78"/>
      <c r="GWR107" s="78"/>
      <c r="GWS107" s="78"/>
      <c r="GWT107" s="78"/>
      <c r="GWU107" s="78"/>
      <c r="GWV107" s="78"/>
      <c r="GWW107" s="78"/>
      <c r="GWX107" s="78"/>
      <c r="GWY107" s="78"/>
      <c r="GWZ107" s="78"/>
      <c r="GXA107" s="78"/>
      <c r="GXB107" s="78"/>
      <c r="GXC107" s="78"/>
      <c r="GXD107" s="78"/>
      <c r="GXE107" s="78"/>
      <c r="GXF107" s="78"/>
      <c r="GXG107" s="78"/>
      <c r="GXH107" s="78"/>
      <c r="GXI107" s="78"/>
      <c r="GXJ107" s="78"/>
      <c r="GXK107" s="78"/>
      <c r="GXL107" s="78"/>
      <c r="GXM107" s="78"/>
      <c r="GXN107" s="78"/>
      <c r="GXO107" s="78"/>
      <c r="GXP107" s="78"/>
      <c r="GXQ107" s="78"/>
      <c r="GXR107" s="78"/>
      <c r="GXS107" s="78"/>
      <c r="GXT107" s="78"/>
      <c r="GXU107" s="78"/>
      <c r="GXV107" s="78"/>
      <c r="GXW107" s="78"/>
      <c r="GXX107" s="78"/>
      <c r="GXY107" s="78"/>
      <c r="GXZ107" s="78"/>
      <c r="GYA107" s="78"/>
      <c r="GYB107" s="78"/>
      <c r="GYC107" s="78"/>
      <c r="GYD107" s="78"/>
      <c r="GYE107" s="78"/>
      <c r="GYF107" s="78"/>
      <c r="GYG107" s="78"/>
      <c r="GYH107" s="78"/>
      <c r="GYI107" s="78"/>
      <c r="GYJ107" s="78"/>
      <c r="GYK107" s="78"/>
      <c r="GYL107" s="78"/>
      <c r="GYM107" s="78"/>
      <c r="GYN107" s="78"/>
      <c r="GYO107" s="78"/>
      <c r="GYP107" s="78"/>
      <c r="GYQ107" s="78"/>
      <c r="GYR107" s="78"/>
      <c r="GYS107" s="78"/>
      <c r="GYT107" s="78"/>
      <c r="GYU107" s="78"/>
      <c r="GYV107" s="78"/>
      <c r="GYW107" s="78"/>
      <c r="GYX107" s="78"/>
      <c r="GYY107" s="78"/>
      <c r="GYZ107" s="78"/>
      <c r="GZA107" s="78"/>
      <c r="GZB107" s="78"/>
      <c r="GZC107" s="78"/>
      <c r="GZD107" s="78"/>
      <c r="GZE107" s="78"/>
      <c r="GZF107" s="78"/>
      <c r="GZG107" s="78"/>
      <c r="GZH107" s="78"/>
      <c r="GZI107" s="78"/>
      <c r="GZJ107" s="78"/>
      <c r="GZK107" s="78"/>
      <c r="GZL107" s="78"/>
      <c r="GZM107" s="78"/>
      <c r="GZN107" s="78"/>
      <c r="GZO107" s="78"/>
      <c r="GZP107" s="78"/>
      <c r="GZQ107" s="78"/>
      <c r="GZR107" s="78"/>
      <c r="GZS107" s="78"/>
      <c r="GZT107" s="78"/>
      <c r="GZU107" s="78"/>
      <c r="GZV107" s="78"/>
      <c r="GZW107" s="78"/>
      <c r="GZX107" s="78"/>
      <c r="GZY107" s="78"/>
      <c r="GZZ107" s="78"/>
      <c r="HAA107" s="78"/>
      <c r="HAB107" s="78"/>
      <c r="HAC107" s="78"/>
      <c r="HAD107" s="78"/>
      <c r="HAE107" s="78"/>
      <c r="HAF107" s="78"/>
      <c r="HAG107" s="78"/>
      <c r="HAH107" s="78"/>
      <c r="HAI107" s="78"/>
      <c r="HAJ107" s="78"/>
      <c r="HAK107" s="78"/>
      <c r="HAL107" s="78"/>
      <c r="HAM107" s="78"/>
      <c r="HAN107" s="78"/>
      <c r="HAO107" s="78"/>
      <c r="HAP107" s="78"/>
      <c r="HAQ107" s="78"/>
      <c r="HAR107" s="78"/>
      <c r="HAS107" s="78"/>
      <c r="HAT107" s="78"/>
      <c r="HAU107" s="78"/>
      <c r="HAV107" s="78"/>
      <c r="HAW107" s="78"/>
      <c r="HAX107" s="78"/>
      <c r="HAY107" s="78"/>
      <c r="HAZ107" s="78"/>
      <c r="HBA107" s="78"/>
      <c r="HBB107" s="78"/>
      <c r="HBC107" s="78"/>
      <c r="HBD107" s="78"/>
      <c r="HBE107" s="78"/>
      <c r="HBF107" s="78"/>
      <c r="HBG107" s="78"/>
      <c r="HBH107" s="78"/>
      <c r="HBI107" s="78"/>
      <c r="HBJ107" s="78"/>
      <c r="HBK107" s="78"/>
      <c r="HBL107" s="78"/>
      <c r="HBM107" s="78"/>
      <c r="HBN107" s="78"/>
      <c r="HBO107" s="78"/>
      <c r="HBP107" s="78"/>
      <c r="HBQ107" s="78"/>
      <c r="HBR107" s="78"/>
      <c r="HBS107" s="78"/>
      <c r="HBT107" s="78"/>
      <c r="HBU107" s="78"/>
      <c r="HBV107" s="78"/>
      <c r="HBW107" s="78"/>
      <c r="HBX107" s="78"/>
      <c r="HBY107" s="78"/>
      <c r="HBZ107" s="78"/>
      <c r="HCA107" s="78"/>
      <c r="HCB107" s="78"/>
      <c r="HCC107" s="78"/>
      <c r="HCD107" s="78"/>
      <c r="HCE107" s="78"/>
      <c r="HCF107" s="78"/>
      <c r="HCG107" s="78"/>
      <c r="HCH107" s="78"/>
      <c r="HCI107" s="78"/>
      <c r="HCJ107" s="78"/>
      <c r="HCK107" s="78"/>
      <c r="HCL107" s="78"/>
      <c r="HCM107" s="78"/>
      <c r="HCN107" s="78"/>
      <c r="HCO107" s="78"/>
      <c r="HCP107" s="78"/>
      <c r="HCQ107" s="78"/>
      <c r="HCR107" s="78"/>
      <c r="HCS107" s="78"/>
      <c r="HCT107" s="78"/>
      <c r="HCU107" s="78"/>
      <c r="HCV107" s="78"/>
      <c r="HCW107" s="78"/>
      <c r="HCX107" s="78"/>
      <c r="HCY107" s="78"/>
      <c r="HCZ107" s="78"/>
      <c r="HDA107" s="78"/>
      <c r="HDB107" s="78"/>
      <c r="HDC107" s="78"/>
      <c r="HDD107" s="78"/>
      <c r="HDE107" s="78"/>
      <c r="HDF107" s="78"/>
      <c r="HDG107" s="78"/>
      <c r="HDH107" s="78"/>
      <c r="HDI107" s="78"/>
      <c r="HDJ107" s="78"/>
      <c r="HDK107" s="78"/>
      <c r="HDL107" s="78"/>
      <c r="HDM107" s="78"/>
      <c r="HDN107" s="78"/>
      <c r="HDO107" s="78"/>
      <c r="HDP107" s="78"/>
      <c r="HDQ107" s="78"/>
      <c r="HDR107" s="78"/>
      <c r="HDS107" s="78"/>
      <c r="HDT107" s="78"/>
      <c r="HDU107" s="78"/>
      <c r="HDV107" s="78"/>
      <c r="HDW107" s="78"/>
      <c r="HDX107" s="78"/>
      <c r="HDY107" s="78"/>
      <c r="HDZ107" s="78"/>
      <c r="HEA107" s="78"/>
      <c r="HEB107" s="78"/>
      <c r="HEC107" s="78"/>
      <c r="HED107" s="78"/>
      <c r="HEE107" s="78"/>
      <c r="HEF107" s="78"/>
      <c r="HEG107" s="78"/>
      <c r="HEH107" s="78"/>
      <c r="HEI107" s="78"/>
      <c r="HEJ107" s="78"/>
      <c r="HEK107" s="78"/>
      <c r="HEL107" s="78"/>
      <c r="HEM107" s="78"/>
      <c r="HEN107" s="78"/>
      <c r="HEO107" s="78"/>
      <c r="HEP107" s="78"/>
      <c r="HEQ107" s="78"/>
      <c r="HER107" s="78"/>
      <c r="HES107" s="78"/>
      <c r="HET107" s="78"/>
      <c r="HEU107" s="78"/>
      <c r="HEV107" s="78"/>
      <c r="HEW107" s="78"/>
      <c r="HEX107" s="78"/>
      <c r="HEY107" s="78"/>
      <c r="HEZ107" s="78"/>
      <c r="HFA107" s="78"/>
      <c r="HFB107" s="78"/>
      <c r="HFC107" s="78"/>
      <c r="HFD107" s="78"/>
      <c r="HFE107" s="78"/>
      <c r="HFF107" s="78"/>
      <c r="HFG107" s="78"/>
      <c r="HFH107" s="78"/>
      <c r="HFI107" s="78"/>
      <c r="HFJ107" s="78"/>
      <c r="HFK107" s="78"/>
      <c r="HFL107" s="78"/>
      <c r="HFM107" s="78"/>
      <c r="HFN107" s="78"/>
      <c r="HFO107" s="78"/>
      <c r="HFP107" s="78"/>
      <c r="HFQ107" s="78"/>
      <c r="HFR107" s="78"/>
      <c r="HFS107" s="78"/>
      <c r="HFT107" s="78"/>
      <c r="HFU107" s="78"/>
      <c r="HFV107" s="78"/>
      <c r="HFW107" s="78"/>
      <c r="HFX107" s="78"/>
      <c r="HFY107" s="78"/>
      <c r="HFZ107" s="78"/>
      <c r="HGA107" s="78"/>
      <c r="HGB107" s="78"/>
      <c r="HGC107" s="78"/>
      <c r="HGD107" s="78"/>
      <c r="HGE107" s="78"/>
      <c r="HGF107" s="78"/>
      <c r="HGG107" s="78"/>
      <c r="HGH107" s="78"/>
      <c r="HGI107" s="78"/>
      <c r="HGJ107" s="78"/>
      <c r="HGK107" s="78"/>
      <c r="HGL107" s="78"/>
      <c r="HGM107" s="78"/>
      <c r="HGN107" s="78"/>
      <c r="HGO107" s="78"/>
      <c r="HGP107" s="78"/>
      <c r="HGQ107" s="78"/>
      <c r="HGR107" s="78"/>
      <c r="HGS107" s="78"/>
      <c r="HGT107" s="78"/>
      <c r="HGU107" s="78"/>
      <c r="HGV107" s="78"/>
      <c r="HGW107" s="78"/>
      <c r="HGX107" s="78"/>
      <c r="HGY107" s="78"/>
      <c r="HGZ107" s="78"/>
      <c r="HHA107" s="78"/>
      <c r="HHB107" s="78"/>
      <c r="HHC107" s="78"/>
      <c r="HHD107" s="78"/>
      <c r="HHE107" s="78"/>
      <c r="HHF107" s="78"/>
      <c r="HHG107" s="78"/>
      <c r="HHH107" s="78"/>
      <c r="HHI107" s="78"/>
      <c r="HHJ107" s="78"/>
      <c r="HHK107" s="78"/>
      <c r="HHL107" s="78"/>
      <c r="HHM107" s="78"/>
      <c r="HHN107" s="78"/>
      <c r="HHO107" s="78"/>
      <c r="HHP107" s="78"/>
      <c r="HHQ107" s="78"/>
      <c r="HHR107" s="78"/>
      <c r="HHS107" s="78"/>
      <c r="HHT107" s="78"/>
      <c r="HHU107" s="78"/>
      <c r="HHV107" s="78"/>
      <c r="HHW107" s="78"/>
      <c r="HHX107" s="78"/>
      <c r="HHY107" s="78"/>
      <c r="HHZ107" s="78"/>
      <c r="HIA107" s="78"/>
      <c r="HIB107" s="78"/>
      <c r="HIC107" s="78"/>
      <c r="HID107" s="78"/>
      <c r="HIE107" s="78"/>
      <c r="HIF107" s="78"/>
      <c r="HIG107" s="78"/>
      <c r="HIH107" s="78"/>
      <c r="HII107" s="78"/>
      <c r="HIJ107" s="78"/>
      <c r="HIK107" s="78"/>
      <c r="HIL107" s="78"/>
      <c r="HIM107" s="78"/>
      <c r="HIN107" s="78"/>
      <c r="HIO107" s="78"/>
      <c r="HIP107" s="78"/>
      <c r="HIQ107" s="78"/>
      <c r="HIR107" s="78"/>
      <c r="HIS107" s="78"/>
      <c r="HIT107" s="78"/>
      <c r="HIU107" s="78"/>
      <c r="HIV107" s="78"/>
      <c r="HIW107" s="78"/>
      <c r="HIX107" s="78"/>
      <c r="HIY107" s="78"/>
      <c r="HIZ107" s="78"/>
      <c r="HJA107" s="78"/>
      <c r="HJB107" s="78"/>
      <c r="HJC107" s="78"/>
      <c r="HJD107" s="78"/>
      <c r="HJE107" s="78"/>
      <c r="HJF107" s="78"/>
      <c r="HJG107" s="78"/>
      <c r="HJH107" s="78"/>
      <c r="HJI107" s="78"/>
      <c r="HJJ107" s="78"/>
      <c r="HJK107" s="78"/>
      <c r="HJL107" s="78"/>
      <c r="HJM107" s="78"/>
      <c r="HJN107" s="78"/>
      <c r="HJO107" s="78"/>
      <c r="HJP107" s="78"/>
      <c r="HJQ107" s="78"/>
      <c r="HJR107" s="78"/>
      <c r="HJS107" s="78"/>
      <c r="HJT107" s="78"/>
      <c r="HJU107" s="78"/>
      <c r="HJV107" s="78"/>
      <c r="HJW107" s="78"/>
      <c r="HJX107" s="78"/>
      <c r="HJY107" s="78"/>
      <c r="HJZ107" s="78"/>
      <c r="HKA107" s="78"/>
      <c r="HKB107" s="78"/>
      <c r="HKC107" s="78"/>
      <c r="HKD107" s="78"/>
      <c r="HKE107" s="78"/>
      <c r="HKF107" s="78"/>
      <c r="HKG107" s="78"/>
      <c r="HKH107" s="78"/>
      <c r="HKI107" s="78"/>
      <c r="HKJ107" s="78"/>
      <c r="HKK107" s="78"/>
      <c r="HKL107" s="78"/>
      <c r="HKM107" s="78"/>
      <c r="HKN107" s="78"/>
      <c r="HKO107" s="78"/>
      <c r="HKP107" s="78"/>
      <c r="HKQ107" s="78"/>
      <c r="HKR107" s="78"/>
      <c r="HKS107" s="78"/>
      <c r="HKT107" s="78"/>
      <c r="HKU107" s="78"/>
      <c r="HKV107" s="78"/>
      <c r="HKW107" s="78"/>
      <c r="HKX107" s="78"/>
      <c r="HKY107" s="78"/>
      <c r="HKZ107" s="78"/>
      <c r="HLA107" s="78"/>
      <c r="HLB107" s="78"/>
      <c r="HLC107" s="78"/>
      <c r="HLD107" s="78"/>
      <c r="HLE107" s="78"/>
      <c r="HLF107" s="78"/>
      <c r="HLG107" s="78"/>
      <c r="HLH107" s="78"/>
      <c r="HLI107" s="78"/>
      <c r="HLJ107" s="78"/>
      <c r="HLK107" s="78"/>
      <c r="HLL107" s="78"/>
      <c r="HLM107" s="78"/>
      <c r="HLN107" s="78"/>
      <c r="HLO107" s="78"/>
      <c r="HLP107" s="78"/>
      <c r="HLQ107" s="78"/>
      <c r="HLR107" s="78"/>
      <c r="HLS107" s="78"/>
      <c r="HLT107" s="78"/>
      <c r="HLU107" s="78"/>
      <c r="HLV107" s="78"/>
      <c r="HLW107" s="78"/>
      <c r="HLX107" s="78"/>
      <c r="HLY107" s="78"/>
      <c r="HLZ107" s="78"/>
      <c r="HMA107" s="78"/>
      <c r="HMB107" s="78"/>
      <c r="HMC107" s="78"/>
      <c r="HMD107" s="78"/>
      <c r="HME107" s="78"/>
      <c r="HMF107" s="78"/>
      <c r="HMG107" s="78"/>
      <c r="HMH107" s="78"/>
      <c r="HMI107" s="78"/>
      <c r="HMJ107" s="78"/>
      <c r="HMK107" s="78"/>
      <c r="HML107" s="78"/>
      <c r="HMM107" s="78"/>
      <c r="HMN107" s="78"/>
      <c r="HMO107" s="78"/>
      <c r="HMP107" s="78"/>
      <c r="HMQ107" s="78"/>
      <c r="HMR107" s="78"/>
      <c r="HMS107" s="78"/>
      <c r="HMT107" s="78"/>
      <c r="HMU107" s="78"/>
      <c r="HMV107" s="78"/>
      <c r="HMW107" s="78"/>
      <c r="HMX107" s="78"/>
      <c r="HMY107" s="78"/>
      <c r="HMZ107" s="78"/>
      <c r="HNA107" s="78"/>
      <c r="HNB107" s="78"/>
      <c r="HNC107" s="78"/>
      <c r="HND107" s="78"/>
      <c r="HNE107" s="78"/>
      <c r="HNF107" s="78"/>
      <c r="HNG107" s="78"/>
      <c r="HNH107" s="78"/>
      <c r="HNI107" s="78"/>
      <c r="HNJ107" s="78"/>
      <c r="HNK107" s="78"/>
      <c r="HNL107" s="78"/>
      <c r="HNM107" s="78"/>
      <c r="HNN107" s="78"/>
      <c r="HNO107" s="78"/>
      <c r="HNP107" s="78"/>
      <c r="HNQ107" s="78"/>
      <c r="HNR107" s="78"/>
      <c r="HNS107" s="78"/>
      <c r="HNT107" s="78"/>
      <c r="HNU107" s="78"/>
      <c r="HNV107" s="78"/>
      <c r="HNW107" s="78"/>
      <c r="HNX107" s="78"/>
      <c r="HNY107" s="78"/>
      <c r="HNZ107" s="78"/>
      <c r="HOA107" s="78"/>
      <c r="HOB107" s="78"/>
      <c r="HOC107" s="78"/>
      <c r="HOD107" s="78"/>
      <c r="HOE107" s="78"/>
      <c r="HOF107" s="78"/>
      <c r="HOG107" s="78"/>
      <c r="HOH107" s="78"/>
      <c r="HOI107" s="78"/>
      <c r="HOJ107" s="78"/>
      <c r="HOK107" s="78"/>
      <c r="HOL107" s="78"/>
      <c r="HOM107" s="78"/>
      <c r="HON107" s="78"/>
      <c r="HOO107" s="78"/>
      <c r="HOP107" s="78"/>
      <c r="HOQ107" s="78"/>
      <c r="HOR107" s="78"/>
      <c r="HOS107" s="78"/>
      <c r="HOT107" s="78"/>
      <c r="HOU107" s="78"/>
      <c r="HOV107" s="78"/>
      <c r="HOW107" s="78"/>
      <c r="HOX107" s="78"/>
      <c r="HOY107" s="78"/>
      <c r="HOZ107" s="78"/>
      <c r="HPA107" s="78"/>
      <c r="HPB107" s="78"/>
      <c r="HPC107" s="78"/>
      <c r="HPD107" s="78"/>
      <c r="HPE107" s="78"/>
      <c r="HPF107" s="78"/>
      <c r="HPG107" s="78"/>
      <c r="HPH107" s="78"/>
      <c r="HPI107" s="78"/>
      <c r="HPJ107" s="78"/>
      <c r="HPK107" s="78"/>
      <c r="HPL107" s="78"/>
      <c r="HPM107" s="78"/>
      <c r="HPN107" s="78"/>
      <c r="HPO107" s="78"/>
      <c r="HPP107" s="78"/>
      <c r="HPQ107" s="78"/>
      <c r="HPR107" s="78"/>
      <c r="HPS107" s="78"/>
      <c r="HPT107" s="78"/>
      <c r="HPU107" s="78"/>
      <c r="HPV107" s="78"/>
      <c r="HPW107" s="78"/>
      <c r="HPX107" s="78"/>
      <c r="HPY107" s="78"/>
      <c r="HPZ107" s="78"/>
      <c r="HQA107" s="78"/>
      <c r="HQB107" s="78"/>
      <c r="HQC107" s="78"/>
      <c r="HQD107" s="78"/>
      <c r="HQE107" s="78"/>
      <c r="HQF107" s="78"/>
      <c r="HQG107" s="78"/>
      <c r="HQH107" s="78"/>
      <c r="HQI107" s="78"/>
      <c r="HQJ107" s="78"/>
      <c r="HQK107" s="78"/>
      <c r="HQL107" s="78"/>
      <c r="HQM107" s="78"/>
      <c r="HQN107" s="78"/>
      <c r="HQO107" s="78"/>
      <c r="HQP107" s="78"/>
      <c r="HQQ107" s="78"/>
      <c r="HQR107" s="78"/>
      <c r="HQS107" s="78"/>
      <c r="HQT107" s="78"/>
      <c r="HQU107" s="78"/>
      <c r="HQV107" s="78"/>
      <c r="HQW107" s="78"/>
      <c r="HQX107" s="78"/>
      <c r="HQY107" s="78"/>
      <c r="HQZ107" s="78"/>
      <c r="HRA107" s="78"/>
      <c r="HRB107" s="78"/>
      <c r="HRC107" s="78"/>
      <c r="HRD107" s="78"/>
      <c r="HRE107" s="78"/>
      <c r="HRF107" s="78"/>
      <c r="HRG107" s="78"/>
      <c r="HRH107" s="78"/>
      <c r="HRI107" s="78"/>
      <c r="HRJ107" s="78"/>
      <c r="HRK107" s="78"/>
      <c r="HRL107" s="78"/>
      <c r="HRM107" s="78"/>
      <c r="HRN107" s="78"/>
      <c r="HRO107" s="78"/>
      <c r="HRP107" s="78"/>
      <c r="HRQ107" s="78"/>
      <c r="HRR107" s="78"/>
      <c r="HRS107" s="78"/>
      <c r="HRT107" s="78"/>
      <c r="HRU107" s="78"/>
      <c r="HRV107" s="78"/>
      <c r="HRW107" s="78"/>
      <c r="HRX107" s="78"/>
      <c r="HRY107" s="78"/>
      <c r="HRZ107" s="78"/>
      <c r="HSA107" s="78"/>
      <c r="HSB107" s="78"/>
      <c r="HSC107" s="78"/>
      <c r="HSD107" s="78"/>
      <c r="HSE107" s="78"/>
      <c r="HSF107" s="78"/>
      <c r="HSG107" s="78"/>
      <c r="HSH107" s="78"/>
      <c r="HSI107" s="78"/>
      <c r="HSJ107" s="78"/>
      <c r="HSK107" s="78"/>
      <c r="HSL107" s="78"/>
      <c r="HSM107" s="78"/>
      <c r="HSN107" s="78"/>
      <c r="HSO107" s="78"/>
      <c r="HSP107" s="78"/>
      <c r="HSQ107" s="78"/>
      <c r="HSR107" s="78"/>
      <c r="HSS107" s="78"/>
      <c r="HST107" s="78"/>
      <c r="HSU107" s="78"/>
      <c r="HSV107" s="78"/>
      <c r="HSW107" s="78"/>
      <c r="HSX107" s="78"/>
      <c r="HSY107" s="78"/>
      <c r="HSZ107" s="78"/>
      <c r="HTA107" s="78"/>
      <c r="HTB107" s="78"/>
      <c r="HTC107" s="78"/>
      <c r="HTD107" s="78"/>
      <c r="HTE107" s="78"/>
      <c r="HTF107" s="78"/>
      <c r="HTG107" s="78"/>
      <c r="HTH107" s="78"/>
      <c r="HTI107" s="78"/>
      <c r="HTJ107" s="78"/>
      <c r="HTK107" s="78"/>
      <c r="HTL107" s="78"/>
      <c r="HTM107" s="78"/>
      <c r="HTN107" s="78"/>
      <c r="HTO107" s="78"/>
      <c r="HTP107" s="78"/>
      <c r="HTQ107" s="78"/>
      <c r="HTR107" s="78"/>
      <c r="HTS107" s="78"/>
      <c r="HTT107" s="78"/>
      <c r="HTU107" s="78"/>
      <c r="HTV107" s="78"/>
      <c r="HTW107" s="78"/>
      <c r="HTX107" s="78"/>
      <c r="HTY107" s="78"/>
      <c r="HTZ107" s="78"/>
      <c r="HUA107" s="78"/>
      <c r="HUB107" s="78"/>
      <c r="HUC107" s="78"/>
      <c r="HUD107" s="78"/>
      <c r="HUE107" s="78"/>
      <c r="HUF107" s="78"/>
      <c r="HUG107" s="78"/>
      <c r="HUH107" s="78"/>
      <c r="HUI107" s="78"/>
      <c r="HUJ107" s="78"/>
      <c r="HUK107" s="78"/>
      <c r="HUL107" s="78"/>
      <c r="HUM107" s="78"/>
      <c r="HUN107" s="78"/>
      <c r="HUO107" s="78"/>
      <c r="HUP107" s="78"/>
      <c r="HUQ107" s="78"/>
      <c r="HUR107" s="78"/>
      <c r="HUS107" s="78"/>
      <c r="HUT107" s="78"/>
      <c r="HUU107" s="78"/>
      <c r="HUV107" s="78"/>
      <c r="HUW107" s="78"/>
      <c r="HUX107" s="78"/>
      <c r="HUY107" s="78"/>
      <c r="HUZ107" s="78"/>
      <c r="HVA107" s="78"/>
      <c r="HVB107" s="78"/>
      <c r="HVC107" s="78"/>
      <c r="HVD107" s="78"/>
      <c r="HVE107" s="78"/>
      <c r="HVF107" s="78"/>
      <c r="HVG107" s="78"/>
      <c r="HVH107" s="78"/>
      <c r="HVI107" s="78"/>
      <c r="HVJ107" s="78"/>
      <c r="HVK107" s="78"/>
      <c r="HVL107" s="78"/>
      <c r="HVM107" s="78"/>
      <c r="HVN107" s="78"/>
      <c r="HVO107" s="78"/>
      <c r="HVP107" s="78"/>
      <c r="HVQ107" s="78"/>
      <c r="HVR107" s="78"/>
      <c r="HVS107" s="78"/>
      <c r="HVT107" s="78"/>
      <c r="HVU107" s="78"/>
      <c r="HVV107" s="78"/>
      <c r="HVW107" s="78"/>
      <c r="HVX107" s="78"/>
      <c r="HVY107" s="78"/>
      <c r="HVZ107" s="78"/>
      <c r="HWA107" s="78"/>
      <c r="HWB107" s="78"/>
      <c r="HWC107" s="78"/>
      <c r="HWD107" s="78"/>
      <c r="HWE107" s="78"/>
      <c r="HWF107" s="78"/>
      <c r="HWG107" s="78"/>
      <c r="HWH107" s="78"/>
      <c r="HWI107" s="78"/>
      <c r="HWJ107" s="78"/>
      <c r="HWK107" s="78"/>
      <c r="HWL107" s="78"/>
      <c r="HWM107" s="78"/>
      <c r="HWN107" s="78"/>
      <c r="HWO107" s="78"/>
      <c r="HWP107" s="78"/>
      <c r="HWQ107" s="78"/>
      <c r="HWR107" s="78"/>
      <c r="HWS107" s="78"/>
      <c r="HWT107" s="78"/>
      <c r="HWU107" s="78"/>
      <c r="HWV107" s="78"/>
      <c r="HWW107" s="78"/>
      <c r="HWX107" s="78"/>
      <c r="HWY107" s="78"/>
      <c r="HWZ107" s="78"/>
      <c r="HXA107" s="78"/>
      <c r="HXB107" s="78"/>
      <c r="HXC107" s="78"/>
      <c r="HXD107" s="78"/>
      <c r="HXE107" s="78"/>
      <c r="HXF107" s="78"/>
      <c r="HXG107" s="78"/>
      <c r="HXH107" s="78"/>
      <c r="HXI107" s="78"/>
      <c r="HXJ107" s="78"/>
      <c r="HXK107" s="78"/>
      <c r="HXL107" s="78"/>
      <c r="HXM107" s="78"/>
      <c r="HXN107" s="78"/>
      <c r="HXO107" s="78"/>
      <c r="HXP107" s="78"/>
      <c r="HXQ107" s="78"/>
      <c r="HXR107" s="78"/>
      <c r="HXS107" s="78"/>
      <c r="HXT107" s="78"/>
      <c r="HXU107" s="78"/>
      <c r="HXV107" s="78"/>
      <c r="HXW107" s="78"/>
      <c r="HXX107" s="78"/>
      <c r="HXY107" s="78"/>
      <c r="HXZ107" s="78"/>
      <c r="HYA107" s="78"/>
      <c r="HYB107" s="78"/>
      <c r="HYC107" s="78"/>
      <c r="HYD107" s="78"/>
      <c r="HYE107" s="78"/>
      <c r="HYF107" s="78"/>
      <c r="HYG107" s="78"/>
      <c r="HYH107" s="78"/>
      <c r="HYI107" s="78"/>
      <c r="HYJ107" s="78"/>
      <c r="HYK107" s="78"/>
      <c r="HYL107" s="78"/>
      <c r="HYM107" s="78"/>
      <c r="HYN107" s="78"/>
      <c r="HYO107" s="78"/>
      <c r="HYP107" s="78"/>
      <c r="HYQ107" s="78"/>
      <c r="HYR107" s="78"/>
      <c r="HYS107" s="78"/>
      <c r="HYT107" s="78"/>
      <c r="HYU107" s="78"/>
      <c r="HYV107" s="78"/>
      <c r="HYW107" s="78"/>
      <c r="HYX107" s="78"/>
      <c r="HYY107" s="78"/>
      <c r="HYZ107" s="78"/>
      <c r="HZA107" s="78"/>
      <c r="HZB107" s="78"/>
      <c r="HZC107" s="78"/>
      <c r="HZD107" s="78"/>
      <c r="HZE107" s="78"/>
      <c r="HZF107" s="78"/>
      <c r="HZG107" s="78"/>
      <c r="HZH107" s="78"/>
      <c r="HZI107" s="78"/>
      <c r="HZJ107" s="78"/>
      <c r="HZK107" s="78"/>
      <c r="HZL107" s="78"/>
      <c r="HZM107" s="78"/>
      <c r="HZN107" s="78"/>
      <c r="HZO107" s="78"/>
      <c r="HZP107" s="78"/>
      <c r="HZQ107" s="78"/>
      <c r="HZR107" s="78"/>
      <c r="HZS107" s="78"/>
      <c r="HZT107" s="78"/>
      <c r="HZU107" s="78"/>
      <c r="HZV107" s="78"/>
      <c r="HZW107" s="78"/>
      <c r="HZX107" s="78"/>
      <c r="HZY107" s="78"/>
      <c r="HZZ107" s="78"/>
      <c r="IAA107" s="78"/>
      <c r="IAB107" s="78"/>
      <c r="IAC107" s="78"/>
      <c r="IAD107" s="78"/>
      <c r="IAE107" s="78"/>
      <c r="IAF107" s="78"/>
      <c r="IAG107" s="78"/>
      <c r="IAH107" s="78"/>
      <c r="IAI107" s="78"/>
      <c r="IAJ107" s="78"/>
      <c r="IAK107" s="78"/>
      <c r="IAL107" s="78"/>
      <c r="IAM107" s="78"/>
      <c r="IAN107" s="78"/>
      <c r="IAO107" s="78"/>
      <c r="IAP107" s="78"/>
      <c r="IAQ107" s="78"/>
      <c r="IAR107" s="78"/>
      <c r="IAS107" s="78"/>
      <c r="IAT107" s="78"/>
      <c r="IAU107" s="78"/>
      <c r="IAV107" s="78"/>
      <c r="IAW107" s="78"/>
      <c r="IAX107" s="78"/>
      <c r="IAY107" s="78"/>
      <c r="IAZ107" s="78"/>
      <c r="IBA107" s="78"/>
      <c r="IBB107" s="78"/>
      <c r="IBC107" s="78"/>
      <c r="IBD107" s="78"/>
      <c r="IBE107" s="78"/>
      <c r="IBF107" s="78"/>
      <c r="IBG107" s="78"/>
      <c r="IBH107" s="78"/>
      <c r="IBI107" s="78"/>
      <c r="IBJ107" s="78"/>
      <c r="IBK107" s="78"/>
      <c r="IBL107" s="78"/>
      <c r="IBM107" s="78"/>
      <c r="IBN107" s="78"/>
      <c r="IBO107" s="78"/>
      <c r="IBP107" s="78"/>
      <c r="IBQ107" s="78"/>
      <c r="IBR107" s="78"/>
      <c r="IBS107" s="78"/>
      <c r="IBT107" s="78"/>
      <c r="IBU107" s="78"/>
      <c r="IBV107" s="78"/>
      <c r="IBW107" s="78"/>
      <c r="IBX107" s="78"/>
      <c r="IBY107" s="78"/>
      <c r="IBZ107" s="78"/>
      <c r="ICA107" s="78"/>
      <c r="ICB107" s="78"/>
      <c r="ICC107" s="78"/>
      <c r="ICD107" s="78"/>
      <c r="ICE107" s="78"/>
      <c r="ICF107" s="78"/>
      <c r="ICG107" s="78"/>
      <c r="ICH107" s="78"/>
      <c r="ICI107" s="78"/>
      <c r="ICJ107" s="78"/>
      <c r="ICK107" s="78"/>
      <c r="ICL107" s="78"/>
      <c r="ICM107" s="78"/>
      <c r="ICN107" s="78"/>
      <c r="ICO107" s="78"/>
      <c r="ICP107" s="78"/>
      <c r="ICQ107" s="78"/>
      <c r="ICR107" s="78"/>
      <c r="ICS107" s="78"/>
      <c r="ICT107" s="78"/>
      <c r="ICU107" s="78"/>
      <c r="ICV107" s="78"/>
      <c r="ICW107" s="78"/>
      <c r="ICX107" s="78"/>
      <c r="ICY107" s="78"/>
      <c r="ICZ107" s="78"/>
      <c r="IDA107" s="78"/>
      <c r="IDB107" s="78"/>
      <c r="IDC107" s="78"/>
      <c r="IDD107" s="78"/>
      <c r="IDE107" s="78"/>
      <c r="IDF107" s="78"/>
      <c r="IDG107" s="78"/>
      <c r="IDH107" s="78"/>
      <c r="IDI107" s="78"/>
      <c r="IDJ107" s="78"/>
      <c r="IDK107" s="78"/>
      <c r="IDL107" s="78"/>
      <c r="IDM107" s="78"/>
      <c r="IDN107" s="78"/>
      <c r="IDO107" s="78"/>
      <c r="IDP107" s="78"/>
      <c r="IDQ107" s="78"/>
      <c r="IDR107" s="78"/>
      <c r="IDS107" s="78"/>
      <c r="IDT107" s="78"/>
      <c r="IDU107" s="78"/>
      <c r="IDV107" s="78"/>
      <c r="IDW107" s="78"/>
      <c r="IDX107" s="78"/>
      <c r="IDY107" s="78"/>
      <c r="IDZ107" s="78"/>
      <c r="IEA107" s="78"/>
      <c r="IEB107" s="78"/>
      <c r="IEC107" s="78"/>
      <c r="IED107" s="78"/>
      <c r="IEE107" s="78"/>
      <c r="IEF107" s="78"/>
      <c r="IEG107" s="78"/>
      <c r="IEH107" s="78"/>
      <c r="IEI107" s="78"/>
      <c r="IEJ107" s="78"/>
      <c r="IEK107" s="78"/>
      <c r="IEL107" s="78"/>
      <c r="IEM107" s="78"/>
      <c r="IEN107" s="78"/>
      <c r="IEO107" s="78"/>
      <c r="IEP107" s="78"/>
      <c r="IEQ107" s="78"/>
      <c r="IER107" s="78"/>
      <c r="IES107" s="78"/>
      <c r="IET107" s="78"/>
      <c r="IEU107" s="78"/>
      <c r="IEV107" s="78"/>
      <c r="IEW107" s="78"/>
      <c r="IEX107" s="78"/>
      <c r="IEY107" s="78"/>
      <c r="IEZ107" s="78"/>
      <c r="IFA107" s="78"/>
      <c r="IFB107" s="78"/>
      <c r="IFC107" s="78"/>
      <c r="IFD107" s="78"/>
      <c r="IFE107" s="78"/>
      <c r="IFF107" s="78"/>
      <c r="IFG107" s="78"/>
      <c r="IFH107" s="78"/>
      <c r="IFI107" s="78"/>
      <c r="IFJ107" s="78"/>
      <c r="IFK107" s="78"/>
      <c r="IFL107" s="78"/>
      <c r="IFM107" s="78"/>
      <c r="IFN107" s="78"/>
      <c r="IFO107" s="78"/>
      <c r="IFP107" s="78"/>
      <c r="IFQ107" s="78"/>
      <c r="IFR107" s="78"/>
      <c r="IFS107" s="78"/>
      <c r="IFT107" s="78"/>
      <c r="IFU107" s="78"/>
      <c r="IFV107" s="78"/>
      <c r="IFW107" s="78"/>
      <c r="IFX107" s="78"/>
      <c r="IFY107" s="78"/>
      <c r="IFZ107" s="78"/>
      <c r="IGA107" s="78"/>
      <c r="IGB107" s="78"/>
      <c r="IGC107" s="78"/>
      <c r="IGD107" s="78"/>
      <c r="IGE107" s="78"/>
      <c r="IGF107" s="78"/>
      <c r="IGG107" s="78"/>
      <c r="IGH107" s="78"/>
      <c r="IGI107" s="78"/>
      <c r="IGJ107" s="78"/>
      <c r="IGK107" s="78"/>
      <c r="IGL107" s="78"/>
      <c r="IGM107" s="78"/>
      <c r="IGN107" s="78"/>
      <c r="IGO107" s="78"/>
      <c r="IGP107" s="78"/>
      <c r="IGQ107" s="78"/>
      <c r="IGR107" s="78"/>
      <c r="IGS107" s="78"/>
      <c r="IGT107" s="78"/>
      <c r="IGU107" s="78"/>
      <c r="IGV107" s="78"/>
      <c r="IGW107" s="78"/>
      <c r="IGX107" s="78"/>
      <c r="IGY107" s="78"/>
      <c r="IGZ107" s="78"/>
      <c r="IHA107" s="78"/>
      <c r="IHB107" s="78"/>
      <c r="IHC107" s="78"/>
      <c r="IHD107" s="78"/>
      <c r="IHE107" s="78"/>
      <c r="IHF107" s="78"/>
      <c r="IHG107" s="78"/>
      <c r="IHH107" s="78"/>
      <c r="IHI107" s="78"/>
      <c r="IHJ107" s="78"/>
      <c r="IHK107" s="78"/>
      <c r="IHL107" s="78"/>
      <c r="IHM107" s="78"/>
      <c r="IHN107" s="78"/>
      <c r="IHO107" s="78"/>
      <c r="IHP107" s="78"/>
      <c r="IHQ107" s="78"/>
      <c r="IHR107" s="78"/>
      <c r="IHS107" s="78"/>
      <c r="IHT107" s="78"/>
      <c r="IHU107" s="78"/>
      <c r="IHV107" s="78"/>
      <c r="IHW107" s="78"/>
      <c r="IHX107" s="78"/>
      <c r="IHY107" s="78"/>
      <c r="IHZ107" s="78"/>
      <c r="IIA107" s="78"/>
      <c r="IIB107" s="78"/>
      <c r="IIC107" s="78"/>
      <c r="IID107" s="78"/>
      <c r="IIE107" s="78"/>
      <c r="IIF107" s="78"/>
      <c r="IIG107" s="78"/>
      <c r="IIH107" s="78"/>
      <c r="III107" s="78"/>
      <c r="IIJ107" s="78"/>
      <c r="IIK107" s="78"/>
      <c r="IIL107" s="78"/>
      <c r="IIM107" s="78"/>
      <c r="IIN107" s="78"/>
      <c r="IIO107" s="78"/>
      <c r="IIP107" s="78"/>
      <c r="IIQ107" s="78"/>
      <c r="IIR107" s="78"/>
      <c r="IIS107" s="78"/>
      <c r="IIT107" s="78"/>
      <c r="IIU107" s="78"/>
      <c r="IIV107" s="78"/>
      <c r="IIW107" s="78"/>
      <c r="IIX107" s="78"/>
      <c r="IIY107" s="78"/>
      <c r="IIZ107" s="78"/>
      <c r="IJA107" s="78"/>
      <c r="IJB107" s="78"/>
      <c r="IJC107" s="78"/>
      <c r="IJD107" s="78"/>
      <c r="IJE107" s="78"/>
      <c r="IJF107" s="78"/>
      <c r="IJG107" s="78"/>
      <c r="IJH107" s="78"/>
      <c r="IJI107" s="78"/>
      <c r="IJJ107" s="78"/>
      <c r="IJK107" s="78"/>
      <c r="IJL107" s="78"/>
      <c r="IJM107" s="78"/>
      <c r="IJN107" s="78"/>
      <c r="IJO107" s="78"/>
      <c r="IJP107" s="78"/>
      <c r="IJQ107" s="78"/>
      <c r="IJR107" s="78"/>
      <c r="IJS107" s="78"/>
      <c r="IJT107" s="78"/>
      <c r="IJU107" s="78"/>
      <c r="IJV107" s="78"/>
      <c r="IJW107" s="78"/>
      <c r="IJX107" s="78"/>
      <c r="IJY107" s="78"/>
      <c r="IJZ107" s="78"/>
      <c r="IKA107" s="78"/>
      <c r="IKB107" s="78"/>
      <c r="IKC107" s="78"/>
      <c r="IKD107" s="78"/>
      <c r="IKE107" s="78"/>
      <c r="IKF107" s="78"/>
      <c r="IKG107" s="78"/>
      <c r="IKH107" s="78"/>
      <c r="IKI107" s="78"/>
      <c r="IKJ107" s="78"/>
      <c r="IKK107" s="78"/>
      <c r="IKL107" s="78"/>
      <c r="IKM107" s="78"/>
      <c r="IKN107" s="78"/>
      <c r="IKO107" s="78"/>
      <c r="IKP107" s="78"/>
      <c r="IKQ107" s="78"/>
      <c r="IKR107" s="78"/>
      <c r="IKS107" s="78"/>
      <c r="IKT107" s="78"/>
      <c r="IKU107" s="78"/>
      <c r="IKV107" s="78"/>
      <c r="IKW107" s="78"/>
      <c r="IKX107" s="78"/>
      <c r="IKY107" s="78"/>
      <c r="IKZ107" s="78"/>
      <c r="ILA107" s="78"/>
      <c r="ILB107" s="78"/>
      <c r="ILC107" s="78"/>
      <c r="ILD107" s="78"/>
      <c r="ILE107" s="78"/>
      <c r="ILF107" s="78"/>
      <c r="ILG107" s="78"/>
      <c r="ILH107" s="78"/>
      <c r="ILI107" s="78"/>
      <c r="ILJ107" s="78"/>
      <c r="ILK107" s="78"/>
      <c r="ILL107" s="78"/>
      <c r="ILM107" s="78"/>
      <c r="ILN107" s="78"/>
      <c r="ILO107" s="78"/>
      <c r="ILP107" s="78"/>
      <c r="ILQ107" s="78"/>
      <c r="ILR107" s="78"/>
      <c r="ILS107" s="78"/>
      <c r="ILT107" s="78"/>
      <c r="ILU107" s="78"/>
      <c r="ILV107" s="78"/>
      <c r="ILW107" s="78"/>
      <c r="ILX107" s="78"/>
      <c r="ILY107" s="78"/>
      <c r="ILZ107" s="78"/>
      <c r="IMA107" s="78"/>
      <c r="IMB107" s="78"/>
      <c r="IMC107" s="78"/>
      <c r="IMD107" s="78"/>
      <c r="IME107" s="78"/>
      <c r="IMF107" s="78"/>
      <c r="IMG107" s="78"/>
      <c r="IMH107" s="78"/>
      <c r="IMI107" s="78"/>
      <c r="IMJ107" s="78"/>
      <c r="IMK107" s="78"/>
      <c r="IML107" s="78"/>
      <c r="IMM107" s="78"/>
      <c r="IMN107" s="78"/>
      <c r="IMO107" s="78"/>
      <c r="IMP107" s="78"/>
      <c r="IMQ107" s="78"/>
      <c r="IMR107" s="78"/>
      <c r="IMS107" s="78"/>
      <c r="IMT107" s="78"/>
      <c r="IMU107" s="78"/>
      <c r="IMV107" s="78"/>
      <c r="IMW107" s="78"/>
      <c r="IMX107" s="78"/>
      <c r="IMY107" s="78"/>
      <c r="IMZ107" s="78"/>
      <c r="INA107" s="78"/>
      <c r="INB107" s="78"/>
      <c r="INC107" s="78"/>
      <c r="IND107" s="78"/>
      <c r="INE107" s="78"/>
      <c r="INF107" s="78"/>
      <c r="ING107" s="78"/>
      <c r="INH107" s="78"/>
      <c r="INI107" s="78"/>
      <c r="INJ107" s="78"/>
      <c r="INK107" s="78"/>
      <c r="INL107" s="78"/>
      <c r="INM107" s="78"/>
      <c r="INN107" s="78"/>
      <c r="INO107" s="78"/>
      <c r="INP107" s="78"/>
      <c r="INQ107" s="78"/>
      <c r="INR107" s="78"/>
      <c r="INS107" s="78"/>
      <c r="INT107" s="78"/>
      <c r="INU107" s="78"/>
      <c r="INV107" s="78"/>
      <c r="INW107" s="78"/>
      <c r="INX107" s="78"/>
      <c r="INY107" s="78"/>
      <c r="INZ107" s="78"/>
      <c r="IOA107" s="78"/>
      <c r="IOB107" s="78"/>
      <c r="IOC107" s="78"/>
      <c r="IOD107" s="78"/>
      <c r="IOE107" s="78"/>
      <c r="IOF107" s="78"/>
      <c r="IOG107" s="78"/>
      <c r="IOH107" s="78"/>
      <c r="IOI107" s="78"/>
      <c r="IOJ107" s="78"/>
      <c r="IOK107" s="78"/>
      <c r="IOL107" s="78"/>
      <c r="IOM107" s="78"/>
      <c r="ION107" s="78"/>
      <c r="IOO107" s="78"/>
      <c r="IOP107" s="78"/>
      <c r="IOQ107" s="78"/>
      <c r="IOR107" s="78"/>
      <c r="IOS107" s="78"/>
      <c r="IOT107" s="78"/>
      <c r="IOU107" s="78"/>
      <c r="IOV107" s="78"/>
      <c r="IOW107" s="78"/>
      <c r="IOX107" s="78"/>
      <c r="IOY107" s="78"/>
      <c r="IOZ107" s="78"/>
      <c r="IPA107" s="78"/>
      <c r="IPB107" s="78"/>
      <c r="IPC107" s="78"/>
      <c r="IPD107" s="78"/>
      <c r="IPE107" s="78"/>
      <c r="IPF107" s="78"/>
      <c r="IPG107" s="78"/>
      <c r="IPH107" s="78"/>
      <c r="IPI107" s="78"/>
      <c r="IPJ107" s="78"/>
      <c r="IPK107" s="78"/>
      <c r="IPL107" s="78"/>
      <c r="IPM107" s="78"/>
      <c r="IPN107" s="78"/>
      <c r="IPO107" s="78"/>
      <c r="IPP107" s="78"/>
      <c r="IPQ107" s="78"/>
      <c r="IPR107" s="78"/>
      <c r="IPS107" s="78"/>
      <c r="IPT107" s="78"/>
      <c r="IPU107" s="78"/>
      <c r="IPV107" s="78"/>
      <c r="IPW107" s="78"/>
      <c r="IPX107" s="78"/>
      <c r="IPY107" s="78"/>
      <c r="IPZ107" s="78"/>
      <c r="IQA107" s="78"/>
      <c r="IQB107" s="78"/>
      <c r="IQC107" s="78"/>
      <c r="IQD107" s="78"/>
      <c r="IQE107" s="78"/>
      <c r="IQF107" s="78"/>
      <c r="IQG107" s="78"/>
      <c r="IQH107" s="78"/>
      <c r="IQI107" s="78"/>
      <c r="IQJ107" s="78"/>
      <c r="IQK107" s="78"/>
      <c r="IQL107" s="78"/>
      <c r="IQM107" s="78"/>
      <c r="IQN107" s="78"/>
      <c r="IQO107" s="78"/>
      <c r="IQP107" s="78"/>
      <c r="IQQ107" s="78"/>
      <c r="IQR107" s="78"/>
      <c r="IQS107" s="78"/>
      <c r="IQT107" s="78"/>
      <c r="IQU107" s="78"/>
      <c r="IQV107" s="78"/>
      <c r="IQW107" s="78"/>
      <c r="IQX107" s="78"/>
      <c r="IQY107" s="78"/>
      <c r="IQZ107" s="78"/>
      <c r="IRA107" s="78"/>
      <c r="IRB107" s="78"/>
      <c r="IRC107" s="78"/>
      <c r="IRD107" s="78"/>
      <c r="IRE107" s="78"/>
      <c r="IRF107" s="78"/>
      <c r="IRG107" s="78"/>
      <c r="IRH107" s="78"/>
      <c r="IRI107" s="78"/>
      <c r="IRJ107" s="78"/>
      <c r="IRK107" s="78"/>
      <c r="IRL107" s="78"/>
      <c r="IRM107" s="78"/>
      <c r="IRN107" s="78"/>
      <c r="IRO107" s="78"/>
      <c r="IRP107" s="78"/>
      <c r="IRQ107" s="78"/>
      <c r="IRR107" s="78"/>
      <c r="IRS107" s="78"/>
      <c r="IRT107" s="78"/>
      <c r="IRU107" s="78"/>
      <c r="IRV107" s="78"/>
      <c r="IRW107" s="78"/>
      <c r="IRX107" s="78"/>
      <c r="IRY107" s="78"/>
      <c r="IRZ107" s="78"/>
      <c r="ISA107" s="78"/>
      <c r="ISB107" s="78"/>
      <c r="ISC107" s="78"/>
      <c r="ISD107" s="78"/>
      <c r="ISE107" s="78"/>
      <c r="ISF107" s="78"/>
      <c r="ISG107" s="78"/>
      <c r="ISH107" s="78"/>
      <c r="ISI107" s="78"/>
      <c r="ISJ107" s="78"/>
      <c r="ISK107" s="78"/>
      <c r="ISL107" s="78"/>
      <c r="ISM107" s="78"/>
      <c r="ISN107" s="78"/>
      <c r="ISO107" s="78"/>
      <c r="ISP107" s="78"/>
      <c r="ISQ107" s="78"/>
      <c r="ISR107" s="78"/>
      <c r="ISS107" s="78"/>
      <c r="IST107" s="78"/>
      <c r="ISU107" s="78"/>
      <c r="ISV107" s="78"/>
      <c r="ISW107" s="78"/>
      <c r="ISX107" s="78"/>
      <c r="ISY107" s="78"/>
      <c r="ISZ107" s="78"/>
      <c r="ITA107" s="78"/>
      <c r="ITB107" s="78"/>
      <c r="ITC107" s="78"/>
      <c r="ITD107" s="78"/>
      <c r="ITE107" s="78"/>
      <c r="ITF107" s="78"/>
      <c r="ITG107" s="78"/>
      <c r="ITH107" s="78"/>
      <c r="ITI107" s="78"/>
      <c r="ITJ107" s="78"/>
      <c r="ITK107" s="78"/>
      <c r="ITL107" s="78"/>
      <c r="ITM107" s="78"/>
      <c r="ITN107" s="78"/>
      <c r="ITO107" s="78"/>
      <c r="ITP107" s="78"/>
      <c r="ITQ107" s="78"/>
      <c r="ITR107" s="78"/>
      <c r="ITS107" s="78"/>
      <c r="ITT107" s="78"/>
      <c r="ITU107" s="78"/>
      <c r="ITV107" s="78"/>
      <c r="ITW107" s="78"/>
      <c r="ITX107" s="78"/>
      <c r="ITY107" s="78"/>
      <c r="ITZ107" s="78"/>
      <c r="IUA107" s="78"/>
      <c r="IUB107" s="78"/>
      <c r="IUC107" s="78"/>
      <c r="IUD107" s="78"/>
      <c r="IUE107" s="78"/>
      <c r="IUF107" s="78"/>
      <c r="IUG107" s="78"/>
      <c r="IUH107" s="78"/>
      <c r="IUI107" s="78"/>
      <c r="IUJ107" s="78"/>
      <c r="IUK107" s="78"/>
      <c r="IUL107" s="78"/>
      <c r="IUM107" s="78"/>
      <c r="IUN107" s="78"/>
      <c r="IUO107" s="78"/>
      <c r="IUP107" s="78"/>
      <c r="IUQ107" s="78"/>
      <c r="IUR107" s="78"/>
      <c r="IUS107" s="78"/>
      <c r="IUT107" s="78"/>
      <c r="IUU107" s="78"/>
      <c r="IUV107" s="78"/>
      <c r="IUW107" s="78"/>
      <c r="IUX107" s="78"/>
      <c r="IUY107" s="78"/>
      <c r="IUZ107" s="78"/>
      <c r="IVA107" s="78"/>
      <c r="IVB107" s="78"/>
      <c r="IVC107" s="78"/>
      <c r="IVD107" s="78"/>
      <c r="IVE107" s="78"/>
      <c r="IVF107" s="78"/>
      <c r="IVG107" s="78"/>
      <c r="IVH107" s="78"/>
      <c r="IVI107" s="78"/>
      <c r="IVJ107" s="78"/>
      <c r="IVK107" s="78"/>
      <c r="IVL107" s="78"/>
      <c r="IVM107" s="78"/>
      <c r="IVN107" s="78"/>
      <c r="IVO107" s="78"/>
      <c r="IVP107" s="78"/>
      <c r="IVQ107" s="78"/>
      <c r="IVR107" s="78"/>
      <c r="IVS107" s="78"/>
      <c r="IVT107" s="78"/>
      <c r="IVU107" s="78"/>
      <c r="IVV107" s="78"/>
      <c r="IVW107" s="78"/>
      <c r="IVX107" s="78"/>
      <c r="IVY107" s="78"/>
      <c r="IVZ107" s="78"/>
      <c r="IWA107" s="78"/>
      <c r="IWB107" s="78"/>
      <c r="IWC107" s="78"/>
      <c r="IWD107" s="78"/>
      <c r="IWE107" s="78"/>
      <c r="IWF107" s="78"/>
      <c r="IWG107" s="78"/>
      <c r="IWH107" s="78"/>
      <c r="IWI107" s="78"/>
      <c r="IWJ107" s="78"/>
      <c r="IWK107" s="78"/>
      <c r="IWL107" s="78"/>
      <c r="IWM107" s="78"/>
      <c r="IWN107" s="78"/>
      <c r="IWO107" s="78"/>
      <c r="IWP107" s="78"/>
      <c r="IWQ107" s="78"/>
      <c r="IWR107" s="78"/>
      <c r="IWS107" s="78"/>
      <c r="IWT107" s="78"/>
      <c r="IWU107" s="78"/>
      <c r="IWV107" s="78"/>
      <c r="IWW107" s="78"/>
      <c r="IWX107" s="78"/>
      <c r="IWY107" s="78"/>
      <c r="IWZ107" s="78"/>
      <c r="IXA107" s="78"/>
      <c r="IXB107" s="78"/>
      <c r="IXC107" s="78"/>
      <c r="IXD107" s="78"/>
      <c r="IXE107" s="78"/>
      <c r="IXF107" s="78"/>
      <c r="IXG107" s="78"/>
      <c r="IXH107" s="78"/>
      <c r="IXI107" s="78"/>
      <c r="IXJ107" s="78"/>
      <c r="IXK107" s="78"/>
      <c r="IXL107" s="78"/>
      <c r="IXM107" s="78"/>
      <c r="IXN107" s="78"/>
      <c r="IXO107" s="78"/>
      <c r="IXP107" s="78"/>
      <c r="IXQ107" s="78"/>
      <c r="IXR107" s="78"/>
      <c r="IXS107" s="78"/>
      <c r="IXT107" s="78"/>
      <c r="IXU107" s="78"/>
      <c r="IXV107" s="78"/>
      <c r="IXW107" s="78"/>
      <c r="IXX107" s="78"/>
      <c r="IXY107" s="78"/>
      <c r="IXZ107" s="78"/>
      <c r="IYA107" s="78"/>
      <c r="IYB107" s="78"/>
      <c r="IYC107" s="78"/>
      <c r="IYD107" s="78"/>
      <c r="IYE107" s="78"/>
      <c r="IYF107" s="78"/>
      <c r="IYG107" s="78"/>
      <c r="IYH107" s="78"/>
      <c r="IYI107" s="78"/>
      <c r="IYJ107" s="78"/>
      <c r="IYK107" s="78"/>
      <c r="IYL107" s="78"/>
      <c r="IYM107" s="78"/>
      <c r="IYN107" s="78"/>
      <c r="IYO107" s="78"/>
      <c r="IYP107" s="78"/>
      <c r="IYQ107" s="78"/>
      <c r="IYR107" s="78"/>
      <c r="IYS107" s="78"/>
      <c r="IYT107" s="78"/>
      <c r="IYU107" s="78"/>
      <c r="IYV107" s="78"/>
      <c r="IYW107" s="78"/>
      <c r="IYX107" s="78"/>
      <c r="IYY107" s="78"/>
      <c r="IYZ107" s="78"/>
      <c r="IZA107" s="78"/>
      <c r="IZB107" s="78"/>
      <c r="IZC107" s="78"/>
      <c r="IZD107" s="78"/>
      <c r="IZE107" s="78"/>
      <c r="IZF107" s="78"/>
      <c r="IZG107" s="78"/>
      <c r="IZH107" s="78"/>
      <c r="IZI107" s="78"/>
      <c r="IZJ107" s="78"/>
      <c r="IZK107" s="78"/>
      <c r="IZL107" s="78"/>
      <c r="IZM107" s="78"/>
      <c r="IZN107" s="78"/>
      <c r="IZO107" s="78"/>
      <c r="IZP107" s="78"/>
      <c r="IZQ107" s="78"/>
      <c r="IZR107" s="78"/>
      <c r="IZS107" s="78"/>
      <c r="IZT107" s="78"/>
      <c r="IZU107" s="78"/>
      <c r="IZV107" s="78"/>
      <c r="IZW107" s="78"/>
      <c r="IZX107" s="78"/>
      <c r="IZY107" s="78"/>
      <c r="IZZ107" s="78"/>
      <c r="JAA107" s="78"/>
      <c r="JAB107" s="78"/>
      <c r="JAC107" s="78"/>
      <c r="JAD107" s="78"/>
      <c r="JAE107" s="78"/>
      <c r="JAF107" s="78"/>
      <c r="JAG107" s="78"/>
      <c r="JAH107" s="78"/>
      <c r="JAI107" s="78"/>
      <c r="JAJ107" s="78"/>
      <c r="JAK107" s="78"/>
      <c r="JAL107" s="78"/>
      <c r="JAM107" s="78"/>
      <c r="JAN107" s="78"/>
      <c r="JAO107" s="78"/>
      <c r="JAP107" s="78"/>
      <c r="JAQ107" s="78"/>
      <c r="JAR107" s="78"/>
      <c r="JAS107" s="78"/>
      <c r="JAT107" s="78"/>
      <c r="JAU107" s="78"/>
      <c r="JAV107" s="78"/>
      <c r="JAW107" s="78"/>
      <c r="JAX107" s="78"/>
      <c r="JAY107" s="78"/>
      <c r="JAZ107" s="78"/>
      <c r="JBA107" s="78"/>
      <c r="JBB107" s="78"/>
      <c r="JBC107" s="78"/>
      <c r="JBD107" s="78"/>
      <c r="JBE107" s="78"/>
      <c r="JBF107" s="78"/>
      <c r="JBG107" s="78"/>
      <c r="JBH107" s="78"/>
      <c r="JBI107" s="78"/>
      <c r="JBJ107" s="78"/>
      <c r="JBK107" s="78"/>
      <c r="JBL107" s="78"/>
      <c r="JBM107" s="78"/>
      <c r="JBN107" s="78"/>
      <c r="JBO107" s="78"/>
      <c r="JBP107" s="78"/>
      <c r="JBQ107" s="78"/>
      <c r="JBR107" s="78"/>
      <c r="JBS107" s="78"/>
      <c r="JBT107" s="78"/>
      <c r="JBU107" s="78"/>
      <c r="JBV107" s="78"/>
      <c r="JBW107" s="78"/>
      <c r="JBX107" s="78"/>
      <c r="JBY107" s="78"/>
      <c r="JBZ107" s="78"/>
      <c r="JCA107" s="78"/>
      <c r="JCB107" s="78"/>
      <c r="JCC107" s="78"/>
      <c r="JCD107" s="78"/>
      <c r="JCE107" s="78"/>
      <c r="JCF107" s="78"/>
      <c r="JCG107" s="78"/>
      <c r="JCH107" s="78"/>
      <c r="JCI107" s="78"/>
      <c r="JCJ107" s="78"/>
      <c r="JCK107" s="78"/>
      <c r="JCL107" s="78"/>
      <c r="JCM107" s="78"/>
      <c r="JCN107" s="78"/>
      <c r="JCO107" s="78"/>
      <c r="JCP107" s="78"/>
      <c r="JCQ107" s="78"/>
      <c r="JCR107" s="78"/>
      <c r="JCS107" s="78"/>
      <c r="JCT107" s="78"/>
      <c r="JCU107" s="78"/>
      <c r="JCV107" s="78"/>
      <c r="JCW107" s="78"/>
      <c r="JCX107" s="78"/>
      <c r="JCY107" s="78"/>
      <c r="JCZ107" s="78"/>
      <c r="JDA107" s="78"/>
      <c r="JDB107" s="78"/>
      <c r="JDC107" s="78"/>
      <c r="JDD107" s="78"/>
      <c r="JDE107" s="78"/>
      <c r="JDF107" s="78"/>
      <c r="JDG107" s="78"/>
      <c r="JDH107" s="78"/>
      <c r="JDI107" s="78"/>
      <c r="JDJ107" s="78"/>
      <c r="JDK107" s="78"/>
      <c r="JDL107" s="78"/>
      <c r="JDM107" s="78"/>
      <c r="JDN107" s="78"/>
      <c r="JDO107" s="78"/>
      <c r="JDP107" s="78"/>
      <c r="JDQ107" s="78"/>
      <c r="JDR107" s="78"/>
      <c r="JDS107" s="78"/>
      <c r="JDT107" s="78"/>
      <c r="JDU107" s="78"/>
      <c r="JDV107" s="78"/>
      <c r="JDW107" s="78"/>
      <c r="JDX107" s="78"/>
      <c r="JDY107" s="78"/>
      <c r="JDZ107" s="78"/>
      <c r="JEA107" s="78"/>
      <c r="JEB107" s="78"/>
      <c r="JEC107" s="78"/>
      <c r="JED107" s="78"/>
      <c r="JEE107" s="78"/>
      <c r="JEF107" s="78"/>
      <c r="JEG107" s="78"/>
      <c r="JEH107" s="78"/>
      <c r="JEI107" s="78"/>
      <c r="JEJ107" s="78"/>
      <c r="JEK107" s="78"/>
      <c r="JEL107" s="78"/>
      <c r="JEM107" s="78"/>
      <c r="JEN107" s="78"/>
      <c r="JEO107" s="78"/>
      <c r="JEP107" s="78"/>
      <c r="JEQ107" s="78"/>
      <c r="JER107" s="78"/>
      <c r="JES107" s="78"/>
      <c r="JET107" s="78"/>
      <c r="JEU107" s="78"/>
      <c r="JEV107" s="78"/>
      <c r="JEW107" s="78"/>
      <c r="JEX107" s="78"/>
      <c r="JEY107" s="78"/>
      <c r="JEZ107" s="78"/>
      <c r="JFA107" s="78"/>
      <c r="JFB107" s="78"/>
      <c r="JFC107" s="78"/>
      <c r="JFD107" s="78"/>
      <c r="JFE107" s="78"/>
      <c r="JFF107" s="78"/>
      <c r="JFG107" s="78"/>
      <c r="JFH107" s="78"/>
      <c r="JFI107" s="78"/>
      <c r="JFJ107" s="78"/>
      <c r="JFK107" s="78"/>
      <c r="JFL107" s="78"/>
      <c r="JFM107" s="78"/>
      <c r="JFN107" s="78"/>
      <c r="JFO107" s="78"/>
      <c r="JFP107" s="78"/>
      <c r="JFQ107" s="78"/>
      <c r="JFR107" s="78"/>
      <c r="JFS107" s="78"/>
      <c r="JFT107" s="78"/>
      <c r="JFU107" s="78"/>
      <c r="JFV107" s="78"/>
      <c r="JFW107" s="78"/>
      <c r="JFX107" s="78"/>
      <c r="JFY107" s="78"/>
      <c r="JFZ107" s="78"/>
      <c r="JGA107" s="78"/>
      <c r="JGB107" s="78"/>
      <c r="JGC107" s="78"/>
      <c r="JGD107" s="78"/>
      <c r="JGE107" s="78"/>
      <c r="JGF107" s="78"/>
      <c r="JGG107" s="78"/>
      <c r="JGH107" s="78"/>
      <c r="JGI107" s="78"/>
      <c r="JGJ107" s="78"/>
      <c r="JGK107" s="78"/>
      <c r="JGL107" s="78"/>
      <c r="JGM107" s="78"/>
      <c r="JGN107" s="78"/>
      <c r="JGO107" s="78"/>
      <c r="JGP107" s="78"/>
      <c r="JGQ107" s="78"/>
      <c r="JGR107" s="78"/>
      <c r="JGS107" s="78"/>
      <c r="JGT107" s="78"/>
      <c r="JGU107" s="78"/>
      <c r="JGV107" s="78"/>
      <c r="JGW107" s="78"/>
      <c r="JGX107" s="78"/>
      <c r="JGY107" s="78"/>
      <c r="JGZ107" s="78"/>
      <c r="JHA107" s="78"/>
      <c r="JHB107" s="78"/>
      <c r="JHC107" s="78"/>
      <c r="JHD107" s="78"/>
      <c r="JHE107" s="78"/>
      <c r="JHF107" s="78"/>
      <c r="JHG107" s="78"/>
      <c r="JHH107" s="78"/>
      <c r="JHI107" s="78"/>
      <c r="JHJ107" s="78"/>
      <c r="JHK107" s="78"/>
      <c r="JHL107" s="78"/>
      <c r="JHM107" s="78"/>
      <c r="JHN107" s="78"/>
      <c r="JHO107" s="78"/>
      <c r="JHP107" s="78"/>
      <c r="JHQ107" s="78"/>
      <c r="JHR107" s="78"/>
      <c r="JHS107" s="78"/>
      <c r="JHT107" s="78"/>
      <c r="JHU107" s="78"/>
      <c r="JHV107" s="78"/>
      <c r="JHW107" s="78"/>
      <c r="JHX107" s="78"/>
      <c r="JHY107" s="78"/>
      <c r="JHZ107" s="78"/>
      <c r="JIA107" s="78"/>
      <c r="JIB107" s="78"/>
      <c r="JIC107" s="78"/>
      <c r="JID107" s="78"/>
      <c r="JIE107" s="78"/>
      <c r="JIF107" s="78"/>
      <c r="JIG107" s="78"/>
      <c r="JIH107" s="78"/>
      <c r="JII107" s="78"/>
      <c r="JIJ107" s="78"/>
      <c r="JIK107" s="78"/>
      <c r="JIL107" s="78"/>
      <c r="JIM107" s="78"/>
      <c r="JIN107" s="78"/>
      <c r="JIO107" s="78"/>
      <c r="JIP107" s="78"/>
      <c r="JIQ107" s="78"/>
      <c r="JIR107" s="78"/>
      <c r="JIS107" s="78"/>
      <c r="JIT107" s="78"/>
      <c r="JIU107" s="78"/>
      <c r="JIV107" s="78"/>
      <c r="JIW107" s="78"/>
      <c r="JIX107" s="78"/>
      <c r="JIY107" s="78"/>
      <c r="JIZ107" s="78"/>
      <c r="JJA107" s="78"/>
      <c r="JJB107" s="78"/>
      <c r="JJC107" s="78"/>
      <c r="JJD107" s="78"/>
      <c r="JJE107" s="78"/>
      <c r="JJF107" s="78"/>
      <c r="JJG107" s="78"/>
      <c r="JJH107" s="78"/>
      <c r="JJI107" s="78"/>
      <c r="JJJ107" s="78"/>
      <c r="JJK107" s="78"/>
      <c r="JJL107" s="78"/>
      <c r="JJM107" s="78"/>
      <c r="JJN107" s="78"/>
      <c r="JJO107" s="78"/>
      <c r="JJP107" s="78"/>
      <c r="JJQ107" s="78"/>
      <c r="JJR107" s="78"/>
      <c r="JJS107" s="78"/>
      <c r="JJT107" s="78"/>
      <c r="JJU107" s="78"/>
      <c r="JJV107" s="78"/>
      <c r="JJW107" s="78"/>
      <c r="JJX107" s="78"/>
      <c r="JJY107" s="78"/>
      <c r="JJZ107" s="78"/>
      <c r="JKA107" s="78"/>
      <c r="JKB107" s="78"/>
      <c r="JKC107" s="78"/>
      <c r="JKD107" s="78"/>
      <c r="JKE107" s="78"/>
      <c r="JKF107" s="78"/>
      <c r="JKG107" s="78"/>
      <c r="JKH107" s="78"/>
      <c r="JKI107" s="78"/>
      <c r="JKJ107" s="78"/>
      <c r="JKK107" s="78"/>
      <c r="JKL107" s="78"/>
      <c r="JKM107" s="78"/>
      <c r="JKN107" s="78"/>
      <c r="JKO107" s="78"/>
      <c r="JKP107" s="78"/>
      <c r="JKQ107" s="78"/>
      <c r="JKR107" s="78"/>
      <c r="JKS107" s="78"/>
      <c r="JKT107" s="78"/>
      <c r="JKU107" s="78"/>
      <c r="JKV107" s="78"/>
      <c r="JKW107" s="78"/>
      <c r="JKX107" s="78"/>
      <c r="JKY107" s="78"/>
      <c r="JKZ107" s="78"/>
      <c r="JLA107" s="78"/>
      <c r="JLB107" s="78"/>
      <c r="JLC107" s="78"/>
      <c r="JLD107" s="78"/>
      <c r="JLE107" s="78"/>
      <c r="JLF107" s="78"/>
      <c r="JLG107" s="78"/>
      <c r="JLH107" s="78"/>
      <c r="JLI107" s="78"/>
      <c r="JLJ107" s="78"/>
      <c r="JLK107" s="78"/>
      <c r="JLL107" s="78"/>
      <c r="JLM107" s="78"/>
      <c r="JLN107" s="78"/>
      <c r="JLO107" s="78"/>
      <c r="JLP107" s="78"/>
      <c r="JLQ107" s="78"/>
      <c r="JLR107" s="78"/>
      <c r="JLS107" s="78"/>
      <c r="JLT107" s="78"/>
      <c r="JLU107" s="78"/>
      <c r="JLV107" s="78"/>
      <c r="JLW107" s="78"/>
      <c r="JLX107" s="78"/>
      <c r="JLY107" s="78"/>
      <c r="JLZ107" s="78"/>
      <c r="JMA107" s="78"/>
      <c r="JMB107" s="78"/>
      <c r="JMC107" s="78"/>
      <c r="JMD107" s="78"/>
      <c r="JME107" s="78"/>
      <c r="JMF107" s="78"/>
      <c r="JMG107" s="78"/>
      <c r="JMH107" s="78"/>
      <c r="JMI107" s="78"/>
      <c r="JMJ107" s="78"/>
      <c r="JMK107" s="78"/>
      <c r="JML107" s="78"/>
      <c r="JMM107" s="78"/>
      <c r="JMN107" s="78"/>
      <c r="JMO107" s="78"/>
      <c r="JMP107" s="78"/>
      <c r="JMQ107" s="78"/>
      <c r="JMR107" s="78"/>
      <c r="JMS107" s="78"/>
      <c r="JMT107" s="78"/>
      <c r="JMU107" s="78"/>
      <c r="JMV107" s="78"/>
      <c r="JMW107" s="78"/>
      <c r="JMX107" s="78"/>
      <c r="JMY107" s="78"/>
      <c r="JMZ107" s="78"/>
      <c r="JNA107" s="78"/>
      <c r="JNB107" s="78"/>
      <c r="JNC107" s="78"/>
      <c r="JND107" s="78"/>
      <c r="JNE107" s="78"/>
      <c r="JNF107" s="78"/>
      <c r="JNG107" s="78"/>
      <c r="JNH107" s="78"/>
      <c r="JNI107" s="78"/>
      <c r="JNJ107" s="78"/>
      <c r="JNK107" s="78"/>
      <c r="JNL107" s="78"/>
      <c r="JNM107" s="78"/>
      <c r="JNN107" s="78"/>
      <c r="JNO107" s="78"/>
      <c r="JNP107" s="78"/>
      <c r="JNQ107" s="78"/>
      <c r="JNR107" s="78"/>
      <c r="JNS107" s="78"/>
      <c r="JNT107" s="78"/>
      <c r="JNU107" s="78"/>
      <c r="JNV107" s="78"/>
      <c r="JNW107" s="78"/>
      <c r="JNX107" s="78"/>
      <c r="JNY107" s="78"/>
      <c r="JNZ107" s="78"/>
      <c r="JOA107" s="78"/>
      <c r="JOB107" s="78"/>
      <c r="JOC107" s="78"/>
      <c r="JOD107" s="78"/>
      <c r="JOE107" s="78"/>
      <c r="JOF107" s="78"/>
      <c r="JOG107" s="78"/>
      <c r="JOH107" s="78"/>
      <c r="JOI107" s="78"/>
      <c r="JOJ107" s="78"/>
      <c r="JOK107" s="78"/>
      <c r="JOL107" s="78"/>
      <c r="JOM107" s="78"/>
      <c r="JON107" s="78"/>
      <c r="JOO107" s="78"/>
      <c r="JOP107" s="78"/>
      <c r="JOQ107" s="78"/>
      <c r="JOR107" s="78"/>
      <c r="JOS107" s="78"/>
      <c r="JOT107" s="78"/>
      <c r="JOU107" s="78"/>
      <c r="JOV107" s="78"/>
      <c r="JOW107" s="78"/>
      <c r="JOX107" s="78"/>
      <c r="JOY107" s="78"/>
      <c r="JOZ107" s="78"/>
      <c r="JPA107" s="78"/>
      <c r="JPB107" s="78"/>
      <c r="JPC107" s="78"/>
      <c r="JPD107" s="78"/>
      <c r="JPE107" s="78"/>
      <c r="JPF107" s="78"/>
      <c r="JPG107" s="78"/>
      <c r="JPH107" s="78"/>
      <c r="JPI107" s="78"/>
      <c r="JPJ107" s="78"/>
      <c r="JPK107" s="78"/>
      <c r="JPL107" s="78"/>
      <c r="JPM107" s="78"/>
      <c r="JPN107" s="78"/>
      <c r="JPO107" s="78"/>
      <c r="JPP107" s="78"/>
      <c r="JPQ107" s="78"/>
      <c r="JPR107" s="78"/>
      <c r="JPS107" s="78"/>
      <c r="JPT107" s="78"/>
      <c r="JPU107" s="78"/>
      <c r="JPV107" s="78"/>
      <c r="JPW107" s="78"/>
      <c r="JPX107" s="78"/>
      <c r="JPY107" s="78"/>
      <c r="JPZ107" s="78"/>
      <c r="JQA107" s="78"/>
      <c r="JQB107" s="78"/>
      <c r="JQC107" s="78"/>
      <c r="JQD107" s="78"/>
      <c r="JQE107" s="78"/>
      <c r="JQF107" s="78"/>
      <c r="JQG107" s="78"/>
      <c r="JQH107" s="78"/>
      <c r="JQI107" s="78"/>
      <c r="JQJ107" s="78"/>
      <c r="JQK107" s="78"/>
      <c r="JQL107" s="78"/>
      <c r="JQM107" s="78"/>
      <c r="JQN107" s="78"/>
      <c r="JQO107" s="78"/>
      <c r="JQP107" s="78"/>
      <c r="JQQ107" s="78"/>
      <c r="JQR107" s="78"/>
      <c r="JQS107" s="78"/>
      <c r="JQT107" s="78"/>
      <c r="JQU107" s="78"/>
      <c r="JQV107" s="78"/>
      <c r="JQW107" s="78"/>
      <c r="JQX107" s="78"/>
      <c r="JQY107" s="78"/>
      <c r="JQZ107" s="78"/>
      <c r="JRA107" s="78"/>
      <c r="JRB107" s="78"/>
      <c r="JRC107" s="78"/>
      <c r="JRD107" s="78"/>
      <c r="JRE107" s="78"/>
      <c r="JRF107" s="78"/>
      <c r="JRG107" s="78"/>
      <c r="JRH107" s="78"/>
      <c r="JRI107" s="78"/>
      <c r="JRJ107" s="78"/>
      <c r="JRK107" s="78"/>
      <c r="JRL107" s="78"/>
      <c r="JRM107" s="78"/>
      <c r="JRN107" s="78"/>
      <c r="JRO107" s="78"/>
      <c r="JRP107" s="78"/>
      <c r="JRQ107" s="78"/>
      <c r="JRR107" s="78"/>
      <c r="JRS107" s="78"/>
      <c r="JRT107" s="78"/>
      <c r="JRU107" s="78"/>
      <c r="JRV107" s="78"/>
      <c r="JRW107" s="78"/>
      <c r="JRX107" s="78"/>
      <c r="JRY107" s="78"/>
      <c r="JRZ107" s="78"/>
      <c r="JSA107" s="78"/>
      <c r="JSB107" s="78"/>
      <c r="JSC107" s="78"/>
      <c r="JSD107" s="78"/>
      <c r="JSE107" s="78"/>
      <c r="JSF107" s="78"/>
      <c r="JSG107" s="78"/>
      <c r="JSH107" s="78"/>
      <c r="JSI107" s="78"/>
      <c r="JSJ107" s="78"/>
      <c r="JSK107" s="78"/>
      <c r="JSL107" s="78"/>
      <c r="JSM107" s="78"/>
      <c r="JSN107" s="78"/>
      <c r="JSO107" s="78"/>
      <c r="JSP107" s="78"/>
      <c r="JSQ107" s="78"/>
      <c r="JSR107" s="78"/>
      <c r="JSS107" s="78"/>
      <c r="JST107" s="78"/>
      <c r="JSU107" s="78"/>
      <c r="JSV107" s="78"/>
      <c r="JSW107" s="78"/>
      <c r="JSX107" s="78"/>
      <c r="JSY107" s="78"/>
      <c r="JSZ107" s="78"/>
      <c r="JTA107" s="78"/>
      <c r="JTB107" s="78"/>
      <c r="JTC107" s="78"/>
      <c r="JTD107" s="78"/>
      <c r="JTE107" s="78"/>
      <c r="JTF107" s="78"/>
      <c r="JTG107" s="78"/>
      <c r="JTH107" s="78"/>
      <c r="JTI107" s="78"/>
      <c r="JTJ107" s="78"/>
      <c r="JTK107" s="78"/>
      <c r="JTL107" s="78"/>
      <c r="JTM107" s="78"/>
      <c r="JTN107" s="78"/>
      <c r="JTO107" s="78"/>
      <c r="JTP107" s="78"/>
      <c r="JTQ107" s="78"/>
      <c r="JTR107" s="78"/>
      <c r="JTS107" s="78"/>
      <c r="JTT107" s="78"/>
      <c r="JTU107" s="78"/>
      <c r="JTV107" s="78"/>
      <c r="JTW107" s="78"/>
      <c r="JTX107" s="78"/>
      <c r="JTY107" s="78"/>
      <c r="JTZ107" s="78"/>
      <c r="JUA107" s="78"/>
      <c r="JUB107" s="78"/>
      <c r="JUC107" s="78"/>
      <c r="JUD107" s="78"/>
      <c r="JUE107" s="78"/>
      <c r="JUF107" s="78"/>
      <c r="JUG107" s="78"/>
      <c r="JUH107" s="78"/>
      <c r="JUI107" s="78"/>
      <c r="JUJ107" s="78"/>
      <c r="JUK107" s="78"/>
      <c r="JUL107" s="78"/>
      <c r="JUM107" s="78"/>
      <c r="JUN107" s="78"/>
      <c r="JUO107" s="78"/>
      <c r="JUP107" s="78"/>
      <c r="JUQ107" s="78"/>
      <c r="JUR107" s="78"/>
      <c r="JUS107" s="78"/>
      <c r="JUT107" s="78"/>
      <c r="JUU107" s="78"/>
      <c r="JUV107" s="78"/>
      <c r="JUW107" s="78"/>
      <c r="JUX107" s="78"/>
      <c r="JUY107" s="78"/>
      <c r="JUZ107" s="78"/>
      <c r="JVA107" s="78"/>
      <c r="JVB107" s="78"/>
      <c r="JVC107" s="78"/>
      <c r="JVD107" s="78"/>
      <c r="JVE107" s="78"/>
      <c r="JVF107" s="78"/>
      <c r="JVG107" s="78"/>
      <c r="JVH107" s="78"/>
      <c r="JVI107" s="78"/>
      <c r="JVJ107" s="78"/>
      <c r="JVK107" s="78"/>
      <c r="JVL107" s="78"/>
      <c r="JVM107" s="78"/>
      <c r="JVN107" s="78"/>
      <c r="JVO107" s="78"/>
      <c r="JVP107" s="78"/>
      <c r="JVQ107" s="78"/>
      <c r="JVR107" s="78"/>
      <c r="JVS107" s="78"/>
      <c r="JVT107" s="78"/>
      <c r="JVU107" s="78"/>
      <c r="JVV107" s="78"/>
      <c r="JVW107" s="78"/>
      <c r="JVX107" s="78"/>
      <c r="JVY107" s="78"/>
      <c r="JVZ107" s="78"/>
      <c r="JWA107" s="78"/>
      <c r="JWB107" s="78"/>
      <c r="JWC107" s="78"/>
      <c r="JWD107" s="78"/>
      <c r="JWE107" s="78"/>
      <c r="JWF107" s="78"/>
      <c r="JWG107" s="78"/>
      <c r="JWH107" s="78"/>
      <c r="JWI107" s="78"/>
      <c r="JWJ107" s="78"/>
      <c r="JWK107" s="78"/>
      <c r="JWL107" s="78"/>
      <c r="JWM107" s="78"/>
      <c r="JWN107" s="78"/>
      <c r="JWO107" s="78"/>
      <c r="JWP107" s="78"/>
      <c r="JWQ107" s="78"/>
      <c r="JWR107" s="78"/>
      <c r="JWS107" s="78"/>
      <c r="JWT107" s="78"/>
      <c r="JWU107" s="78"/>
      <c r="JWV107" s="78"/>
      <c r="JWW107" s="78"/>
      <c r="JWX107" s="78"/>
      <c r="JWY107" s="78"/>
      <c r="JWZ107" s="78"/>
      <c r="JXA107" s="78"/>
      <c r="JXB107" s="78"/>
      <c r="JXC107" s="78"/>
      <c r="JXD107" s="78"/>
      <c r="JXE107" s="78"/>
      <c r="JXF107" s="78"/>
      <c r="JXG107" s="78"/>
      <c r="JXH107" s="78"/>
      <c r="JXI107" s="78"/>
      <c r="JXJ107" s="78"/>
      <c r="JXK107" s="78"/>
      <c r="JXL107" s="78"/>
      <c r="JXM107" s="78"/>
      <c r="JXN107" s="78"/>
      <c r="JXO107" s="78"/>
      <c r="JXP107" s="78"/>
      <c r="JXQ107" s="78"/>
      <c r="JXR107" s="78"/>
      <c r="JXS107" s="78"/>
      <c r="JXT107" s="78"/>
      <c r="JXU107" s="78"/>
      <c r="JXV107" s="78"/>
      <c r="JXW107" s="78"/>
      <c r="JXX107" s="78"/>
      <c r="JXY107" s="78"/>
      <c r="JXZ107" s="78"/>
      <c r="JYA107" s="78"/>
      <c r="JYB107" s="78"/>
      <c r="JYC107" s="78"/>
      <c r="JYD107" s="78"/>
      <c r="JYE107" s="78"/>
      <c r="JYF107" s="78"/>
      <c r="JYG107" s="78"/>
      <c r="JYH107" s="78"/>
      <c r="JYI107" s="78"/>
      <c r="JYJ107" s="78"/>
      <c r="JYK107" s="78"/>
      <c r="JYL107" s="78"/>
      <c r="JYM107" s="78"/>
      <c r="JYN107" s="78"/>
      <c r="JYO107" s="78"/>
      <c r="JYP107" s="78"/>
      <c r="JYQ107" s="78"/>
      <c r="JYR107" s="78"/>
      <c r="JYS107" s="78"/>
      <c r="JYT107" s="78"/>
      <c r="JYU107" s="78"/>
      <c r="JYV107" s="78"/>
      <c r="JYW107" s="78"/>
      <c r="JYX107" s="78"/>
      <c r="JYY107" s="78"/>
      <c r="JYZ107" s="78"/>
      <c r="JZA107" s="78"/>
      <c r="JZB107" s="78"/>
      <c r="JZC107" s="78"/>
      <c r="JZD107" s="78"/>
      <c r="JZE107" s="78"/>
      <c r="JZF107" s="78"/>
      <c r="JZG107" s="78"/>
      <c r="JZH107" s="78"/>
      <c r="JZI107" s="78"/>
      <c r="JZJ107" s="78"/>
      <c r="JZK107" s="78"/>
      <c r="JZL107" s="78"/>
      <c r="JZM107" s="78"/>
      <c r="JZN107" s="78"/>
      <c r="JZO107" s="78"/>
      <c r="JZP107" s="78"/>
      <c r="JZQ107" s="78"/>
      <c r="JZR107" s="78"/>
      <c r="JZS107" s="78"/>
      <c r="JZT107" s="78"/>
      <c r="JZU107" s="78"/>
      <c r="JZV107" s="78"/>
      <c r="JZW107" s="78"/>
      <c r="JZX107" s="78"/>
      <c r="JZY107" s="78"/>
      <c r="JZZ107" s="78"/>
      <c r="KAA107" s="78"/>
      <c r="KAB107" s="78"/>
      <c r="KAC107" s="78"/>
      <c r="KAD107" s="78"/>
      <c r="KAE107" s="78"/>
      <c r="KAF107" s="78"/>
      <c r="KAG107" s="78"/>
      <c r="KAH107" s="78"/>
      <c r="KAI107" s="78"/>
      <c r="KAJ107" s="78"/>
      <c r="KAK107" s="78"/>
      <c r="KAL107" s="78"/>
      <c r="KAM107" s="78"/>
      <c r="KAN107" s="78"/>
      <c r="KAO107" s="78"/>
      <c r="KAP107" s="78"/>
      <c r="KAQ107" s="78"/>
      <c r="KAR107" s="78"/>
      <c r="KAS107" s="78"/>
      <c r="KAT107" s="78"/>
      <c r="KAU107" s="78"/>
      <c r="KAV107" s="78"/>
      <c r="KAW107" s="78"/>
      <c r="KAX107" s="78"/>
      <c r="KAY107" s="78"/>
      <c r="KAZ107" s="78"/>
      <c r="KBA107" s="78"/>
      <c r="KBB107" s="78"/>
      <c r="KBC107" s="78"/>
      <c r="KBD107" s="78"/>
      <c r="KBE107" s="78"/>
      <c r="KBF107" s="78"/>
      <c r="KBG107" s="78"/>
      <c r="KBH107" s="78"/>
      <c r="KBI107" s="78"/>
      <c r="KBJ107" s="78"/>
      <c r="KBK107" s="78"/>
      <c r="KBL107" s="78"/>
      <c r="KBM107" s="78"/>
      <c r="KBN107" s="78"/>
      <c r="KBO107" s="78"/>
      <c r="KBP107" s="78"/>
      <c r="KBQ107" s="78"/>
      <c r="KBR107" s="78"/>
      <c r="KBS107" s="78"/>
      <c r="KBT107" s="78"/>
      <c r="KBU107" s="78"/>
      <c r="KBV107" s="78"/>
      <c r="KBW107" s="78"/>
      <c r="KBX107" s="78"/>
      <c r="KBY107" s="78"/>
      <c r="KBZ107" s="78"/>
      <c r="KCA107" s="78"/>
      <c r="KCB107" s="78"/>
      <c r="KCC107" s="78"/>
      <c r="KCD107" s="78"/>
      <c r="KCE107" s="78"/>
      <c r="KCF107" s="78"/>
      <c r="KCG107" s="78"/>
      <c r="KCH107" s="78"/>
      <c r="KCI107" s="78"/>
      <c r="KCJ107" s="78"/>
      <c r="KCK107" s="78"/>
      <c r="KCL107" s="78"/>
      <c r="KCM107" s="78"/>
      <c r="KCN107" s="78"/>
      <c r="KCO107" s="78"/>
      <c r="KCP107" s="78"/>
      <c r="KCQ107" s="78"/>
      <c r="KCR107" s="78"/>
      <c r="KCS107" s="78"/>
      <c r="KCT107" s="78"/>
      <c r="KCU107" s="78"/>
      <c r="KCV107" s="78"/>
      <c r="KCW107" s="78"/>
      <c r="KCX107" s="78"/>
      <c r="KCY107" s="78"/>
      <c r="KCZ107" s="78"/>
      <c r="KDA107" s="78"/>
      <c r="KDB107" s="78"/>
      <c r="KDC107" s="78"/>
      <c r="KDD107" s="78"/>
      <c r="KDE107" s="78"/>
      <c r="KDF107" s="78"/>
      <c r="KDG107" s="78"/>
      <c r="KDH107" s="78"/>
      <c r="KDI107" s="78"/>
      <c r="KDJ107" s="78"/>
      <c r="KDK107" s="78"/>
      <c r="KDL107" s="78"/>
      <c r="KDM107" s="78"/>
      <c r="KDN107" s="78"/>
      <c r="KDO107" s="78"/>
      <c r="KDP107" s="78"/>
      <c r="KDQ107" s="78"/>
      <c r="KDR107" s="78"/>
      <c r="KDS107" s="78"/>
      <c r="KDT107" s="78"/>
      <c r="KDU107" s="78"/>
      <c r="KDV107" s="78"/>
      <c r="KDW107" s="78"/>
      <c r="KDX107" s="78"/>
      <c r="KDY107" s="78"/>
      <c r="KDZ107" s="78"/>
      <c r="KEA107" s="78"/>
      <c r="KEB107" s="78"/>
      <c r="KEC107" s="78"/>
      <c r="KED107" s="78"/>
      <c r="KEE107" s="78"/>
      <c r="KEF107" s="78"/>
      <c r="KEG107" s="78"/>
      <c r="KEH107" s="78"/>
      <c r="KEI107" s="78"/>
      <c r="KEJ107" s="78"/>
      <c r="KEK107" s="78"/>
      <c r="KEL107" s="78"/>
      <c r="KEM107" s="78"/>
      <c r="KEN107" s="78"/>
      <c r="KEO107" s="78"/>
      <c r="KEP107" s="78"/>
      <c r="KEQ107" s="78"/>
      <c r="KER107" s="78"/>
      <c r="KES107" s="78"/>
      <c r="KET107" s="78"/>
      <c r="KEU107" s="78"/>
      <c r="KEV107" s="78"/>
      <c r="KEW107" s="78"/>
      <c r="KEX107" s="78"/>
      <c r="KEY107" s="78"/>
      <c r="KEZ107" s="78"/>
      <c r="KFA107" s="78"/>
      <c r="KFB107" s="78"/>
      <c r="KFC107" s="78"/>
      <c r="KFD107" s="78"/>
      <c r="KFE107" s="78"/>
      <c r="KFF107" s="78"/>
      <c r="KFG107" s="78"/>
      <c r="KFH107" s="78"/>
      <c r="KFI107" s="78"/>
      <c r="KFJ107" s="78"/>
      <c r="KFK107" s="78"/>
      <c r="KFL107" s="78"/>
      <c r="KFM107" s="78"/>
      <c r="KFN107" s="78"/>
      <c r="KFO107" s="78"/>
      <c r="KFP107" s="78"/>
      <c r="KFQ107" s="78"/>
      <c r="KFR107" s="78"/>
      <c r="KFS107" s="78"/>
      <c r="KFT107" s="78"/>
      <c r="KFU107" s="78"/>
      <c r="KFV107" s="78"/>
      <c r="KFW107" s="78"/>
      <c r="KFX107" s="78"/>
      <c r="KFY107" s="78"/>
      <c r="KFZ107" s="78"/>
      <c r="KGA107" s="78"/>
      <c r="KGB107" s="78"/>
      <c r="KGC107" s="78"/>
      <c r="KGD107" s="78"/>
      <c r="KGE107" s="78"/>
      <c r="KGF107" s="78"/>
      <c r="KGG107" s="78"/>
      <c r="KGH107" s="78"/>
      <c r="KGI107" s="78"/>
      <c r="KGJ107" s="78"/>
      <c r="KGK107" s="78"/>
      <c r="KGL107" s="78"/>
      <c r="KGM107" s="78"/>
      <c r="KGN107" s="78"/>
      <c r="KGO107" s="78"/>
      <c r="KGP107" s="78"/>
      <c r="KGQ107" s="78"/>
      <c r="KGR107" s="78"/>
      <c r="KGS107" s="78"/>
      <c r="KGT107" s="78"/>
      <c r="KGU107" s="78"/>
      <c r="KGV107" s="78"/>
      <c r="KGW107" s="78"/>
      <c r="KGX107" s="78"/>
      <c r="KGY107" s="78"/>
      <c r="KGZ107" s="78"/>
      <c r="KHA107" s="78"/>
      <c r="KHB107" s="78"/>
      <c r="KHC107" s="78"/>
      <c r="KHD107" s="78"/>
      <c r="KHE107" s="78"/>
      <c r="KHF107" s="78"/>
      <c r="KHG107" s="78"/>
      <c r="KHH107" s="78"/>
      <c r="KHI107" s="78"/>
      <c r="KHJ107" s="78"/>
      <c r="KHK107" s="78"/>
      <c r="KHL107" s="78"/>
      <c r="KHM107" s="78"/>
      <c r="KHN107" s="78"/>
      <c r="KHO107" s="78"/>
      <c r="KHP107" s="78"/>
      <c r="KHQ107" s="78"/>
      <c r="KHR107" s="78"/>
      <c r="KHS107" s="78"/>
      <c r="KHT107" s="78"/>
      <c r="KHU107" s="78"/>
      <c r="KHV107" s="78"/>
      <c r="KHW107" s="78"/>
      <c r="KHX107" s="78"/>
      <c r="KHY107" s="78"/>
      <c r="KHZ107" s="78"/>
      <c r="KIA107" s="78"/>
      <c r="KIB107" s="78"/>
      <c r="KIC107" s="78"/>
      <c r="KID107" s="78"/>
      <c r="KIE107" s="78"/>
      <c r="KIF107" s="78"/>
      <c r="KIG107" s="78"/>
      <c r="KIH107" s="78"/>
      <c r="KII107" s="78"/>
      <c r="KIJ107" s="78"/>
      <c r="KIK107" s="78"/>
      <c r="KIL107" s="78"/>
      <c r="KIM107" s="78"/>
      <c r="KIN107" s="78"/>
      <c r="KIO107" s="78"/>
      <c r="KIP107" s="78"/>
      <c r="KIQ107" s="78"/>
      <c r="KIR107" s="78"/>
      <c r="KIS107" s="78"/>
      <c r="KIT107" s="78"/>
      <c r="KIU107" s="78"/>
      <c r="KIV107" s="78"/>
      <c r="KIW107" s="78"/>
      <c r="KIX107" s="78"/>
      <c r="KIY107" s="78"/>
      <c r="KIZ107" s="78"/>
      <c r="KJA107" s="78"/>
      <c r="KJB107" s="78"/>
      <c r="KJC107" s="78"/>
      <c r="KJD107" s="78"/>
      <c r="KJE107" s="78"/>
      <c r="KJF107" s="78"/>
      <c r="KJG107" s="78"/>
      <c r="KJH107" s="78"/>
      <c r="KJI107" s="78"/>
      <c r="KJJ107" s="78"/>
      <c r="KJK107" s="78"/>
      <c r="KJL107" s="78"/>
      <c r="KJM107" s="78"/>
      <c r="KJN107" s="78"/>
      <c r="KJO107" s="78"/>
      <c r="KJP107" s="78"/>
      <c r="KJQ107" s="78"/>
      <c r="KJR107" s="78"/>
      <c r="KJS107" s="78"/>
      <c r="KJT107" s="78"/>
      <c r="KJU107" s="78"/>
      <c r="KJV107" s="78"/>
      <c r="KJW107" s="78"/>
      <c r="KJX107" s="78"/>
      <c r="KJY107" s="78"/>
      <c r="KJZ107" s="78"/>
      <c r="KKA107" s="78"/>
      <c r="KKB107" s="78"/>
      <c r="KKC107" s="78"/>
      <c r="KKD107" s="78"/>
      <c r="KKE107" s="78"/>
      <c r="KKF107" s="78"/>
      <c r="KKG107" s="78"/>
      <c r="KKH107" s="78"/>
      <c r="KKI107" s="78"/>
      <c r="KKJ107" s="78"/>
      <c r="KKK107" s="78"/>
      <c r="KKL107" s="78"/>
      <c r="KKM107" s="78"/>
      <c r="KKN107" s="78"/>
      <c r="KKO107" s="78"/>
      <c r="KKP107" s="78"/>
      <c r="KKQ107" s="78"/>
      <c r="KKR107" s="78"/>
      <c r="KKS107" s="78"/>
      <c r="KKT107" s="78"/>
      <c r="KKU107" s="78"/>
      <c r="KKV107" s="78"/>
      <c r="KKW107" s="78"/>
      <c r="KKX107" s="78"/>
      <c r="KKY107" s="78"/>
      <c r="KKZ107" s="78"/>
      <c r="KLA107" s="78"/>
      <c r="KLB107" s="78"/>
      <c r="KLC107" s="78"/>
      <c r="KLD107" s="78"/>
      <c r="KLE107" s="78"/>
      <c r="KLF107" s="78"/>
      <c r="KLG107" s="78"/>
      <c r="KLH107" s="78"/>
      <c r="KLI107" s="78"/>
      <c r="KLJ107" s="78"/>
      <c r="KLK107" s="78"/>
      <c r="KLL107" s="78"/>
      <c r="KLM107" s="78"/>
      <c r="KLN107" s="78"/>
      <c r="KLO107" s="78"/>
      <c r="KLP107" s="78"/>
      <c r="KLQ107" s="78"/>
      <c r="KLR107" s="78"/>
      <c r="KLS107" s="78"/>
      <c r="KLT107" s="78"/>
      <c r="KLU107" s="78"/>
      <c r="KLV107" s="78"/>
      <c r="KLW107" s="78"/>
      <c r="KLX107" s="78"/>
      <c r="KLY107" s="78"/>
      <c r="KLZ107" s="78"/>
      <c r="KMA107" s="78"/>
      <c r="KMB107" s="78"/>
      <c r="KMC107" s="78"/>
      <c r="KMD107" s="78"/>
      <c r="KME107" s="78"/>
      <c r="KMF107" s="78"/>
      <c r="KMG107" s="78"/>
      <c r="KMH107" s="78"/>
      <c r="KMI107" s="78"/>
      <c r="KMJ107" s="78"/>
      <c r="KMK107" s="78"/>
      <c r="KML107" s="78"/>
      <c r="KMM107" s="78"/>
      <c r="KMN107" s="78"/>
      <c r="KMO107" s="78"/>
      <c r="KMP107" s="78"/>
      <c r="KMQ107" s="78"/>
      <c r="KMR107" s="78"/>
      <c r="KMS107" s="78"/>
      <c r="KMT107" s="78"/>
      <c r="KMU107" s="78"/>
      <c r="KMV107" s="78"/>
      <c r="KMW107" s="78"/>
      <c r="KMX107" s="78"/>
      <c r="KMY107" s="78"/>
      <c r="KMZ107" s="78"/>
      <c r="KNA107" s="78"/>
      <c r="KNB107" s="78"/>
      <c r="KNC107" s="78"/>
      <c r="KND107" s="78"/>
      <c r="KNE107" s="78"/>
      <c r="KNF107" s="78"/>
      <c r="KNG107" s="78"/>
      <c r="KNH107" s="78"/>
      <c r="KNI107" s="78"/>
      <c r="KNJ107" s="78"/>
      <c r="KNK107" s="78"/>
      <c r="KNL107" s="78"/>
      <c r="KNM107" s="78"/>
      <c r="KNN107" s="78"/>
      <c r="KNO107" s="78"/>
      <c r="KNP107" s="78"/>
      <c r="KNQ107" s="78"/>
      <c r="KNR107" s="78"/>
      <c r="KNS107" s="78"/>
      <c r="KNT107" s="78"/>
      <c r="KNU107" s="78"/>
      <c r="KNV107" s="78"/>
      <c r="KNW107" s="78"/>
      <c r="KNX107" s="78"/>
      <c r="KNY107" s="78"/>
      <c r="KNZ107" s="78"/>
      <c r="KOA107" s="78"/>
      <c r="KOB107" s="78"/>
      <c r="KOC107" s="78"/>
      <c r="KOD107" s="78"/>
      <c r="KOE107" s="78"/>
      <c r="KOF107" s="78"/>
      <c r="KOG107" s="78"/>
      <c r="KOH107" s="78"/>
      <c r="KOI107" s="78"/>
      <c r="KOJ107" s="78"/>
      <c r="KOK107" s="78"/>
      <c r="KOL107" s="78"/>
      <c r="KOM107" s="78"/>
      <c r="KON107" s="78"/>
      <c r="KOO107" s="78"/>
      <c r="KOP107" s="78"/>
      <c r="KOQ107" s="78"/>
      <c r="KOR107" s="78"/>
      <c r="KOS107" s="78"/>
      <c r="KOT107" s="78"/>
      <c r="KOU107" s="78"/>
      <c r="KOV107" s="78"/>
      <c r="KOW107" s="78"/>
      <c r="KOX107" s="78"/>
      <c r="KOY107" s="78"/>
      <c r="KOZ107" s="78"/>
      <c r="KPA107" s="78"/>
      <c r="KPB107" s="78"/>
      <c r="KPC107" s="78"/>
      <c r="KPD107" s="78"/>
      <c r="KPE107" s="78"/>
      <c r="KPF107" s="78"/>
      <c r="KPG107" s="78"/>
      <c r="KPH107" s="78"/>
      <c r="KPI107" s="78"/>
      <c r="KPJ107" s="78"/>
      <c r="KPK107" s="78"/>
      <c r="KPL107" s="78"/>
      <c r="KPM107" s="78"/>
      <c r="KPN107" s="78"/>
      <c r="KPO107" s="78"/>
      <c r="KPP107" s="78"/>
      <c r="KPQ107" s="78"/>
      <c r="KPR107" s="78"/>
      <c r="KPS107" s="78"/>
      <c r="KPT107" s="78"/>
      <c r="KPU107" s="78"/>
      <c r="KPV107" s="78"/>
      <c r="KPW107" s="78"/>
      <c r="KPX107" s="78"/>
      <c r="KPY107" s="78"/>
      <c r="KPZ107" s="78"/>
      <c r="KQA107" s="78"/>
      <c r="KQB107" s="78"/>
      <c r="KQC107" s="78"/>
      <c r="KQD107" s="78"/>
      <c r="KQE107" s="78"/>
      <c r="KQF107" s="78"/>
      <c r="KQG107" s="78"/>
      <c r="KQH107" s="78"/>
      <c r="KQI107" s="78"/>
      <c r="KQJ107" s="78"/>
      <c r="KQK107" s="78"/>
      <c r="KQL107" s="78"/>
      <c r="KQM107" s="78"/>
      <c r="KQN107" s="78"/>
      <c r="KQO107" s="78"/>
      <c r="KQP107" s="78"/>
      <c r="KQQ107" s="78"/>
      <c r="KQR107" s="78"/>
      <c r="KQS107" s="78"/>
      <c r="KQT107" s="78"/>
      <c r="KQU107" s="78"/>
      <c r="KQV107" s="78"/>
      <c r="KQW107" s="78"/>
      <c r="KQX107" s="78"/>
      <c r="KQY107" s="78"/>
      <c r="KQZ107" s="78"/>
      <c r="KRA107" s="78"/>
      <c r="KRB107" s="78"/>
      <c r="KRC107" s="78"/>
      <c r="KRD107" s="78"/>
      <c r="KRE107" s="78"/>
      <c r="KRF107" s="78"/>
      <c r="KRG107" s="78"/>
      <c r="KRH107" s="78"/>
      <c r="KRI107" s="78"/>
      <c r="KRJ107" s="78"/>
      <c r="KRK107" s="78"/>
      <c r="KRL107" s="78"/>
      <c r="KRM107" s="78"/>
      <c r="KRN107" s="78"/>
      <c r="KRO107" s="78"/>
      <c r="KRP107" s="78"/>
      <c r="KRQ107" s="78"/>
      <c r="KRR107" s="78"/>
      <c r="KRS107" s="78"/>
      <c r="KRT107" s="78"/>
      <c r="KRU107" s="78"/>
      <c r="KRV107" s="78"/>
      <c r="KRW107" s="78"/>
      <c r="KRX107" s="78"/>
      <c r="KRY107" s="78"/>
      <c r="KRZ107" s="78"/>
      <c r="KSA107" s="78"/>
      <c r="KSB107" s="78"/>
      <c r="KSC107" s="78"/>
      <c r="KSD107" s="78"/>
      <c r="KSE107" s="78"/>
      <c r="KSF107" s="78"/>
      <c r="KSG107" s="78"/>
      <c r="KSH107" s="78"/>
      <c r="KSI107" s="78"/>
      <c r="KSJ107" s="78"/>
      <c r="KSK107" s="78"/>
      <c r="KSL107" s="78"/>
      <c r="KSM107" s="78"/>
      <c r="KSN107" s="78"/>
      <c r="KSO107" s="78"/>
      <c r="KSP107" s="78"/>
      <c r="KSQ107" s="78"/>
      <c r="KSR107" s="78"/>
      <c r="KSS107" s="78"/>
      <c r="KST107" s="78"/>
      <c r="KSU107" s="78"/>
      <c r="KSV107" s="78"/>
      <c r="KSW107" s="78"/>
      <c r="KSX107" s="78"/>
      <c r="KSY107" s="78"/>
      <c r="KSZ107" s="78"/>
      <c r="KTA107" s="78"/>
      <c r="KTB107" s="78"/>
      <c r="KTC107" s="78"/>
      <c r="KTD107" s="78"/>
      <c r="KTE107" s="78"/>
      <c r="KTF107" s="78"/>
      <c r="KTG107" s="78"/>
      <c r="KTH107" s="78"/>
      <c r="KTI107" s="78"/>
      <c r="KTJ107" s="78"/>
      <c r="KTK107" s="78"/>
      <c r="KTL107" s="78"/>
      <c r="KTM107" s="78"/>
      <c r="KTN107" s="78"/>
      <c r="KTO107" s="78"/>
      <c r="KTP107" s="78"/>
      <c r="KTQ107" s="78"/>
      <c r="KTR107" s="78"/>
      <c r="KTS107" s="78"/>
      <c r="KTT107" s="78"/>
      <c r="KTU107" s="78"/>
      <c r="KTV107" s="78"/>
      <c r="KTW107" s="78"/>
      <c r="KTX107" s="78"/>
      <c r="KTY107" s="78"/>
      <c r="KTZ107" s="78"/>
      <c r="KUA107" s="78"/>
      <c r="KUB107" s="78"/>
      <c r="KUC107" s="78"/>
      <c r="KUD107" s="78"/>
      <c r="KUE107" s="78"/>
      <c r="KUF107" s="78"/>
      <c r="KUG107" s="78"/>
      <c r="KUH107" s="78"/>
      <c r="KUI107" s="78"/>
      <c r="KUJ107" s="78"/>
      <c r="KUK107" s="78"/>
      <c r="KUL107" s="78"/>
      <c r="KUM107" s="78"/>
      <c r="KUN107" s="78"/>
      <c r="KUO107" s="78"/>
      <c r="KUP107" s="78"/>
      <c r="KUQ107" s="78"/>
      <c r="KUR107" s="78"/>
      <c r="KUS107" s="78"/>
      <c r="KUT107" s="78"/>
      <c r="KUU107" s="78"/>
      <c r="KUV107" s="78"/>
      <c r="KUW107" s="78"/>
      <c r="KUX107" s="78"/>
      <c r="KUY107" s="78"/>
      <c r="KUZ107" s="78"/>
      <c r="KVA107" s="78"/>
      <c r="KVB107" s="78"/>
      <c r="KVC107" s="78"/>
      <c r="KVD107" s="78"/>
      <c r="KVE107" s="78"/>
      <c r="KVF107" s="78"/>
      <c r="KVG107" s="78"/>
      <c r="KVH107" s="78"/>
      <c r="KVI107" s="78"/>
      <c r="KVJ107" s="78"/>
      <c r="KVK107" s="78"/>
      <c r="KVL107" s="78"/>
      <c r="KVM107" s="78"/>
      <c r="KVN107" s="78"/>
      <c r="KVO107" s="78"/>
      <c r="KVP107" s="78"/>
      <c r="KVQ107" s="78"/>
      <c r="KVR107" s="78"/>
      <c r="KVS107" s="78"/>
      <c r="KVT107" s="78"/>
      <c r="KVU107" s="78"/>
      <c r="KVV107" s="78"/>
      <c r="KVW107" s="78"/>
      <c r="KVX107" s="78"/>
      <c r="KVY107" s="78"/>
      <c r="KVZ107" s="78"/>
      <c r="KWA107" s="78"/>
      <c r="KWB107" s="78"/>
      <c r="KWC107" s="78"/>
      <c r="KWD107" s="78"/>
      <c r="KWE107" s="78"/>
      <c r="KWF107" s="78"/>
      <c r="KWG107" s="78"/>
      <c r="KWH107" s="78"/>
      <c r="KWI107" s="78"/>
      <c r="KWJ107" s="78"/>
      <c r="KWK107" s="78"/>
      <c r="KWL107" s="78"/>
      <c r="KWM107" s="78"/>
      <c r="KWN107" s="78"/>
      <c r="KWO107" s="78"/>
      <c r="KWP107" s="78"/>
      <c r="KWQ107" s="78"/>
      <c r="KWR107" s="78"/>
      <c r="KWS107" s="78"/>
      <c r="KWT107" s="78"/>
      <c r="KWU107" s="78"/>
      <c r="KWV107" s="78"/>
      <c r="KWW107" s="78"/>
      <c r="KWX107" s="78"/>
      <c r="KWY107" s="78"/>
      <c r="KWZ107" s="78"/>
      <c r="KXA107" s="78"/>
      <c r="KXB107" s="78"/>
      <c r="KXC107" s="78"/>
      <c r="KXD107" s="78"/>
      <c r="KXE107" s="78"/>
      <c r="KXF107" s="78"/>
      <c r="KXG107" s="78"/>
      <c r="KXH107" s="78"/>
      <c r="KXI107" s="78"/>
      <c r="KXJ107" s="78"/>
      <c r="KXK107" s="78"/>
      <c r="KXL107" s="78"/>
      <c r="KXM107" s="78"/>
      <c r="KXN107" s="78"/>
      <c r="KXO107" s="78"/>
      <c r="KXP107" s="78"/>
      <c r="KXQ107" s="78"/>
      <c r="KXR107" s="78"/>
      <c r="KXS107" s="78"/>
      <c r="KXT107" s="78"/>
      <c r="KXU107" s="78"/>
      <c r="KXV107" s="78"/>
      <c r="KXW107" s="78"/>
      <c r="KXX107" s="78"/>
      <c r="KXY107" s="78"/>
      <c r="KXZ107" s="78"/>
      <c r="KYA107" s="78"/>
      <c r="KYB107" s="78"/>
      <c r="KYC107" s="78"/>
      <c r="KYD107" s="78"/>
      <c r="KYE107" s="78"/>
      <c r="KYF107" s="78"/>
      <c r="KYG107" s="78"/>
      <c r="KYH107" s="78"/>
      <c r="KYI107" s="78"/>
      <c r="KYJ107" s="78"/>
      <c r="KYK107" s="78"/>
      <c r="KYL107" s="78"/>
      <c r="KYM107" s="78"/>
      <c r="KYN107" s="78"/>
      <c r="KYO107" s="78"/>
      <c r="KYP107" s="78"/>
      <c r="KYQ107" s="78"/>
      <c r="KYR107" s="78"/>
      <c r="KYS107" s="78"/>
      <c r="KYT107" s="78"/>
      <c r="KYU107" s="78"/>
      <c r="KYV107" s="78"/>
      <c r="KYW107" s="78"/>
      <c r="KYX107" s="78"/>
      <c r="KYY107" s="78"/>
      <c r="KYZ107" s="78"/>
      <c r="KZA107" s="78"/>
      <c r="KZB107" s="78"/>
      <c r="KZC107" s="78"/>
      <c r="KZD107" s="78"/>
      <c r="KZE107" s="78"/>
      <c r="KZF107" s="78"/>
      <c r="KZG107" s="78"/>
      <c r="KZH107" s="78"/>
      <c r="KZI107" s="78"/>
      <c r="KZJ107" s="78"/>
      <c r="KZK107" s="78"/>
      <c r="KZL107" s="78"/>
      <c r="KZM107" s="78"/>
      <c r="KZN107" s="78"/>
      <c r="KZO107" s="78"/>
      <c r="KZP107" s="78"/>
      <c r="KZQ107" s="78"/>
      <c r="KZR107" s="78"/>
      <c r="KZS107" s="78"/>
      <c r="KZT107" s="78"/>
      <c r="KZU107" s="78"/>
      <c r="KZV107" s="78"/>
      <c r="KZW107" s="78"/>
      <c r="KZX107" s="78"/>
      <c r="KZY107" s="78"/>
      <c r="KZZ107" s="78"/>
      <c r="LAA107" s="78"/>
      <c r="LAB107" s="78"/>
      <c r="LAC107" s="78"/>
      <c r="LAD107" s="78"/>
      <c r="LAE107" s="78"/>
      <c r="LAF107" s="78"/>
      <c r="LAG107" s="78"/>
      <c r="LAH107" s="78"/>
      <c r="LAI107" s="78"/>
      <c r="LAJ107" s="78"/>
      <c r="LAK107" s="78"/>
      <c r="LAL107" s="78"/>
      <c r="LAM107" s="78"/>
      <c r="LAN107" s="78"/>
      <c r="LAO107" s="78"/>
      <c r="LAP107" s="78"/>
      <c r="LAQ107" s="78"/>
      <c r="LAR107" s="78"/>
      <c r="LAS107" s="78"/>
      <c r="LAT107" s="78"/>
      <c r="LAU107" s="78"/>
      <c r="LAV107" s="78"/>
      <c r="LAW107" s="78"/>
      <c r="LAX107" s="78"/>
      <c r="LAY107" s="78"/>
      <c r="LAZ107" s="78"/>
      <c r="LBA107" s="78"/>
      <c r="LBB107" s="78"/>
      <c r="LBC107" s="78"/>
      <c r="LBD107" s="78"/>
      <c r="LBE107" s="78"/>
      <c r="LBF107" s="78"/>
      <c r="LBG107" s="78"/>
      <c r="LBH107" s="78"/>
      <c r="LBI107" s="78"/>
      <c r="LBJ107" s="78"/>
      <c r="LBK107" s="78"/>
      <c r="LBL107" s="78"/>
      <c r="LBM107" s="78"/>
      <c r="LBN107" s="78"/>
      <c r="LBO107" s="78"/>
      <c r="LBP107" s="78"/>
      <c r="LBQ107" s="78"/>
      <c r="LBR107" s="78"/>
      <c r="LBS107" s="78"/>
      <c r="LBT107" s="78"/>
      <c r="LBU107" s="78"/>
      <c r="LBV107" s="78"/>
      <c r="LBW107" s="78"/>
      <c r="LBX107" s="78"/>
      <c r="LBY107" s="78"/>
      <c r="LBZ107" s="78"/>
      <c r="LCA107" s="78"/>
      <c r="LCB107" s="78"/>
      <c r="LCC107" s="78"/>
      <c r="LCD107" s="78"/>
      <c r="LCE107" s="78"/>
      <c r="LCF107" s="78"/>
      <c r="LCG107" s="78"/>
      <c r="LCH107" s="78"/>
      <c r="LCI107" s="78"/>
      <c r="LCJ107" s="78"/>
      <c r="LCK107" s="78"/>
      <c r="LCL107" s="78"/>
      <c r="LCM107" s="78"/>
      <c r="LCN107" s="78"/>
      <c r="LCO107" s="78"/>
      <c r="LCP107" s="78"/>
      <c r="LCQ107" s="78"/>
      <c r="LCR107" s="78"/>
      <c r="LCS107" s="78"/>
      <c r="LCT107" s="78"/>
      <c r="LCU107" s="78"/>
      <c r="LCV107" s="78"/>
      <c r="LCW107" s="78"/>
      <c r="LCX107" s="78"/>
      <c r="LCY107" s="78"/>
      <c r="LCZ107" s="78"/>
      <c r="LDA107" s="78"/>
      <c r="LDB107" s="78"/>
      <c r="LDC107" s="78"/>
      <c r="LDD107" s="78"/>
      <c r="LDE107" s="78"/>
      <c r="LDF107" s="78"/>
      <c r="LDG107" s="78"/>
      <c r="LDH107" s="78"/>
      <c r="LDI107" s="78"/>
      <c r="LDJ107" s="78"/>
      <c r="LDK107" s="78"/>
      <c r="LDL107" s="78"/>
      <c r="LDM107" s="78"/>
      <c r="LDN107" s="78"/>
      <c r="LDO107" s="78"/>
      <c r="LDP107" s="78"/>
      <c r="LDQ107" s="78"/>
      <c r="LDR107" s="78"/>
      <c r="LDS107" s="78"/>
      <c r="LDT107" s="78"/>
      <c r="LDU107" s="78"/>
      <c r="LDV107" s="78"/>
      <c r="LDW107" s="78"/>
      <c r="LDX107" s="78"/>
      <c r="LDY107" s="78"/>
      <c r="LDZ107" s="78"/>
      <c r="LEA107" s="78"/>
      <c r="LEB107" s="78"/>
      <c r="LEC107" s="78"/>
      <c r="LED107" s="78"/>
      <c r="LEE107" s="78"/>
      <c r="LEF107" s="78"/>
      <c r="LEG107" s="78"/>
      <c r="LEH107" s="78"/>
      <c r="LEI107" s="78"/>
      <c r="LEJ107" s="78"/>
      <c r="LEK107" s="78"/>
      <c r="LEL107" s="78"/>
      <c r="LEM107" s="78"/>
      <c r="LEN107" s="78"/>
      <c r="LEO107" s="78"/>
      <c r="LEP107" s="78"/>
      <c r="LEQ107" s="78"/>
      <c r="LER107" s="78"/>
      <c r="LES107" s="78"/>
      <c r="LET107" s="78"/>
      <c r="LEU107" s="78"/>
      <c r="LEV107" s="78"/>
      <c r="LEW107" s="78"/>
      <c r="LEX107" s="78"/>
      <c r="LEY107" s="78"/>
      <c r="LEZ107" s="78"/>
      <c r="LFA107" s="78"/>
      <c r="LFB107" s="78"/>
      <c r="LFC107" s="78"/>
      <c r="LFD107" s="78"/>
      <c r="LFE107" s="78"/>
      <c r="LFF107" s="78"/>
      <c r="LFG107" s="78"/>
      <c r="LFH107" s="78"/>
      <c r="LFI107" s="78"/>
      <c r="LFJ107" s="78"/>
      <c r="LFK107" s="78"/>
      <c r="LFL107" s="78"/>
      <c r="LFM107" s="78"/>
      <c r="LFN107" s="78"/>
      <c r="LFO107" s="78"/>
      <c r="LFP107" s="78"/>
      <c r="LFQ107" s="78"/>
      <c r="LFR107" s="78"/>
      <c r="LFS107" s="78"/>
      <c r="LFT107" s="78"/>
      <c r="LFU107" s="78"/>
      <c r="LFV107" s="78"/>
      <c r="LFW107" s="78"/>
      <c r="LFX107" s="78"/>
      <c r="LFY107" s="78"/>
      <c r="LFZ107" s="78"/>
      <c r="LGA107" s="78"/>
      <c r="LGB107" s="78"/>
      <c r="LGC107" s="78"/>
      <c r="LGD107" s="78"/>
      <c r="LGE107" s="78"/>
      <c r="LGF107" s="78"/>
      <c r="LGG107" s="78"/>
      <c r="LGH107" s="78"/>
      <c r="LGI107" s="78"/>
      <c r="LGJ107" s="78"/>
      <c r="LGK107" s="78"/>
      <c r="LGL107" s="78"/>
      <c r="LGM107" s="78"/>
      <c r="LGN107" s="78"/>
      <c r="LGO107" s="78"/>
      <c r="LGP107" s="78"/>
      <c r="LGQ107" s="78"/>
      <c r="LGR107" s="78"/>
      <c r="LGS107" s="78"/>
      <c r="LGT107" s="78"/>
      <c r="LGU107" s="78"/>
      <c r="LGV107" s="78"/>
      <c r="LGW107" s="78"/>
      <c r="LGX107" s="78"/>
      <c r="LGY107" s="78"/>
      <c r="LGZ107" s="78"/>
      <c r="LHA107" s="78"/>
      <c r="LHB107" s="78"/>
      <c r="LHC107" s="78"/>
      <c r="LHD107" s="78"/>
      <c r="LHE107" s="78"/>
      <c r="LHF107" s="78"/>
      <c r="LHG107" s="78"/>
      <c r="LHH107" s="78"/>
      <c r="LHI107" s="78"/>
      <c r="LHJ107" s="78"/>
      <c r="LHK107" s="78"/>
      <c r="LHL107" s="78"/>
      <c r="LHM107" s="78"/>
      <c r="LHN107" s="78"/>
      <c r="LHO107" s="78"/>
      <c r="LHP107" s="78"/>
      <c r="LHQ107" s="78"/>
      <c r="LHR107" s="78"/>
      <c r="LHS107" s="78"/>
      <c r="LHT107" s="78"/>
      <c r="LHU107" s="78"/>
      <c r="LHV107" s="78"/>
      <c r="LHW107" s="78"/>
      <c r="LHX107" s="78"/>
      <c r="LHY107" s="78"/>
      <c r="LHZ107" s="78"/>
      <c r="LIA107" s="78"/>
      <c r="LIB107" s="78"/>
      <c r="LIC107" s="78"/>
      <c r="LID107" s="78"/>
      <c r="LIE107" s="78"/>
      <c r="LIF107" s="78"/>
      <c r="LIG107" s="78"/>
      <c r="LIH107" s="78"/>
      <c r="LII107" s="78"/>
      <c r="LIJ107" s="78"/>
      <c r="LIK107" s="78"/>
      <c r="LIL107" s="78"/>
      <c r="LIM107" s="78"/>
      <c r="LIN107" s="78"/>
      <c r="LIO107" s="78"/>
      <c r="LIP107" s="78"/>
      <c r="LIQ107" s="78"/>
      <c r="LIR107" s="78"/>
      <c r="LIS107" s="78"/>
      <c r="LIT107" s="78"/>
      <c r="LIU107" s="78"/>
      <c r="LIV107" s="78"/>
      <c r="LIW107" s="78"/>
      <c r="LIX107" s="78"/>
      <c r="LIY107" s="78"/>
      <c r="LIZ107" s="78"/>
      <c r="LJA107" s="78"/>
      <c r="LJB107" s="78"/>
      <c r="LJC107" s="78"/>
      <c r="LJD107" s="78"/>
      <c r="LJE107" s="78"/>
      <c r="LJF107" s="78"/>
      <c r="LJG107" s="78"/>
      <c r="LJH107" s="78"/>
      <c r="LJI107" s="78"/>
      <c r="LJJ107" s="78"/>
      <c r="LJK107" s="78"/>
      <c r="LJL107" s="78"/>
      <c r="LJM107" s="78"/>
      <c r="LJN107" s="78"/>
      <c r="LJO107" s="78"/>
      <c r="LJP107" s="78"/>
      <c r="LJQ107" s="78"/>
      <c r="LJR107" s="78"/>
      <c r="LJS107" s="78"/>
      <c r="LJT107" s="78"/>
      <c r="LJU107" s="78"/>
      <c r="LJV107" s="78"/>
      <c r="LJW107" s="78"/>
      <c r="LJX107" s="78"/>
      <c r="LJY107" s="78"/>
      <c r="LJZ107" s="78"/>
      <c r="LKA107" s="78"/>
      <c r="LKB107" s="78"/>
      <c r="LKC107" s="78"/>
      <c r="LKD107" s="78"/>
      <c r="LKE107" s="78"/>
      <c r="LKF107" s="78"/>
      <c r="LKG107" s="78"/>
      <c r="LKH107" s="78"/>
      <c r="LKI107" s="78"/>
      <c r="LKJ107" s="78"/>
      <c r="LKK107" s="78"/>
      <c r="LKL107" s="78"/>
      <c r="LKM107" s="78"/>
      <c r="LKN107" s="78"/>
      <c r="LKO107" s="78"/>
      <c r="LKP107" s="78"/>
      <c r="LKQ107" s="78"/>
      <c r="LKR107" s="78"/>
      <c r="LKS107" s="78"/>
      <c r="LKT107" s="78"/>
      <c r="LKU107" s="78"/>
      <c r="LKV107" s="78"/>
      <c r="LKW107" s="78"/>
      <c r="LKX107" s="78"/>
      <c r="LKY107" s="78"/>
      <c r="LKZ107" s="78"/>
      <c r="LLA107" s="78"/>
      <c r="LLB107" s="78"/>
      <c r="LLC107" s="78"/>
      <c r="LLD107" s="78"/>
      <c r="LLE107" s="78"/>
      <c r="LLF107" s="78"/>
      <c r="LLG107" s="78"/>
      <c r="LLH107" s="78"/>
      <c r="LLI107" s="78"/>
      <c r="LLJ107" s="78"/>
      <c r="LLK107" s="78"/>
      <c r="LLL107" s="78"/>
      <c r="LLM107" s="78"/>
      <c r="LLN107" s="78"/>
      <c r="LLO107" s="78"/>
      <c r="LLP107" s="78"/>
      <c r="LLQ107" s="78"/>
      <c r="LLR107" s="78"/>
      <c r="LLS107" s="78"/>
      <c r="LLT107" s="78"/>
      <c r="LLU107" s="78"/>
      <c r="LLV107" s="78"/>
      <c r="LLW107" s="78"/>
      <c r="LLX107" s="78"/>
      <c r="LLY107" s="78"/>
      <c r="LLZ107" s="78"/>
      <c r="LMA107" s="78"/>
      <c r="LMB107" s="78"/>
      <c r="LMC107" s="78"/>
      <c r="LMD107" s="78"/>
      <c r="LME107" s="78"/>
      <c r="LMF107" s="78"/>
      <c r="LMG107" s="78"/>
      <c r="LMH107" s="78"/>
      <c r="LMI107" s="78"/>
      <c r="LMJ107" s="78"/>
      <c r="LMK107" s="78"/>
      <c r="LML107" s="78"/>
      <c r="LMM107" s="78"/>
      <c r="LMN107" s="78"/>
      <c r="LMO107" s="78"/>
      <c r="LMP107" s="78"/>
      <c r="LMQ107" s="78"/>
      <c r="LMR107" s="78"/>
      <c r="LMS107" s="78"/>
      <c r="LMT107" s="78"/>
      <c r="LMU107" s="78"/>
      <c r="LMV107" s="78"/>
      <c r="LMW107" s="78"/>
      <c r="LMX107" s="78"/>
      <c r="LMY107" s="78"/>
      <c r="LMZ107" s="78"/>
      <c r="LNA107" s="78"/>
      <c r="LNB107" s="78"/>
      <c r="LNC107" s="78"/>
      <c r="LND107" s="78"/>
      <c r="LNE107" s="78"/>
      <c r="LNF107" s="78"/>
      <c r="LNG107" s="78"/>
      <c r="LNH107" s="78"/>
      <c r="LNI107" s="78"/>
      <c r="LNJ107" s="78"/>
      <c r="LNK107" s="78"/>
      <c r="LNL107" s="78"/>
      <c r="LNM107" s="78"/>
      <c r="LNN107" s="78"/>
      <c r="LNO107" s="78"/>
      <c r="LNP107" s="78"/>
      <c r="LNQ107" s="78"/>
      <c r="LNR107" s="78"/>
      <c r="LNS107" s="78"/>
      <c r="LNT107" s="78"/>
      <c r="LNU107" s="78"/>
      <c r="LNV107" s="78"/>
      <c r="LNW107" s="78"/>
      <c r="LNX107" s="78"/>
      <c r="LNY107" s="78"/>
      <c r="LNZ107" s="78"/>
      <c r="LOA107" s="78"/>
      <c r="LOB107" s="78"/>
      <c r="LOC107" s="78"/>
      <c r="LOD107" s="78"/>
      <c r="LOE107" s="78"/>
      <c r="LOF107" s="78"/>
      <c r="LOG107" s="78"/>
      <c r="LOH107" s="78"/>
      <c r="LOI107" s="78"/>
      <c r="LOJ107" s="78"/>
      <c r="LOK107" s="78"/>
      <c r="LOL107" s="78"/>
      <c r="LOM107" s="78"/>
      <c r="LON107" s="78"/>
      <c r="LOO107" s="78"/>
      <c r="LOP107" s="78"/>
      <c r="LOQ107" s="78"/>
      <c r="LOR107" s="78"/>
      <c r="LOS107" s="78"/>
      <c r="LOT107" s="78"/>
      <c r="LOU107" s="78"/>
      <c r="LOV107" s="78"/>
      <c r="LOW107" s="78"/>
      <c r="LOX107" s="78"/>
      <c r="LOY107" s="78"/>
      <c r="LOZ107" s="78"/>
      <c r="LPA107" s="78"/>
      <c r="LPB107" s="78"/>
      <c r="LPC107" s="78"/>
      <c r="LPD107" s="78"/>
      <c r="LPE107" s="78"/>
      <c r="LPF107" s="78"/>
      <c r="LPG107" s="78"/>
      <c r="LPH107" s="78"/>
      <c r="LPI107" s="78"/>
      <c r="LPJ107" s="78"/>
      <c r="LPK107" s="78"/>
      <c r="LPL107" s="78"/>
      <c r="LPM107" s="78"/>
      <c r="LPN107" s="78"/>
      <c r="LPO107" s="78"/>
      <c r="LPP107" s="78"/>
      <c r="LPQ107" s="78"/>
      <c r="LPR107" s="78"/>
      <c r="LPS107" s="78"/>
      <c r="LPT107" s="78"/>
      <c r="LPU107" s="78"/>
      <c r="LPV107" s="78"/>
      <c r="LPW107" s="78"/>
      <c r="LPX107" s="78"/>
      <c r="LPY107" s="78"/>
      <c r="LPZ107" s="78"/>
      <c r="LQA107" s="78"/>
      <c r="LQB107" s="78"/>
      <c r="LQC107" s="78"/>
      <c r="LQD107" s="78"/>
      <c r="LQE107" s="78"/>
      <c r="LQF107" s="78"/>
      <c r="LQG107" s="78"/>
      <c r="LQH107" s="78"/>
      <c r="LQI107" s="78"/>
      <c r="LQJ107" s="78"/>
      <c r="LQK107" s="78"/>
      <c r="LQL107" s="78"/>
      <c r="LQM107" s="78"/>
      <c r="LQN107" s="78"/>
      <c r="LQO107" s="78"/>
      <c r="LQP107" s="78"/>
      <c r="LQQ107" s="78"/>
      <c r="LQR107" s="78"/>
      <c r="LQS107" s="78"/>
      <c r="LQT107" s="78"/>
      <c r="LQU107" s="78"/>
      <c r="LQV107" s="78"/>
      <c r="LQW107" s="78"/>
      <c r="LQX107" s="78"/>
      <c r="LQY107" s="78"/>
      <c r="LQZ107" s="78"/>
      <c r="LRA107" s="78"/>
      <c r="LRB107" s="78"/>
      <c r="LRC107" s="78"/>
      <c r="LRD107" s="78"/>
      <c r="LRE107" s="78"/>
      <c r="LRF107" s="78"/>
      <c r="LRG107" s="78"/>
      <c r="LRH107" s="78"/>
      <c r="LRI107" s="78"/>
      <c r="LRJ107" s="78"/>
      <c r="LRK107" s="78"/>
      <c r="LRL107" s="78"/>
      <c r="LRM107" s="78"/>
      <c r="LRN107" s="78"/>
      <c r="LRO107" s="78"/>
      <c r="LRP107" s="78"/>
      <c r="LRQ107" s="78"/>
      <c r="LRR107" s="78"/>
      <c r="LRS107" s="78"/>
      <c r="LRT107" s="78"/>
      <c r="LRU107" s="78"/>
      <c r="LRV107" s="78"/>
      <c r="LRW107" s="78"/>
      <c r="LRX107" s="78"/>
      <c r="LRY107" s="78"/>
      <c r="LRZ107" s="78"/>
      <c r="LSA107" s="78"/>
      <c r="LSB107" s="78"/>
      <c r="LSC107" s="78"/>
      <c r="LSD107" s="78"/>
      <c r="LSE107" s="78"/>
      <c r="LSF107" s="78"/>
      <c r="LSG107" s="78"/>
      <c r="LSH107" s="78"/>
      <c r="LSI107" s="78"/>
      <c r="LSJ107" s="78"/>
      <c r="LSK107" s="78"/>
      <c r="LSL107" s="78"/>
      <c r="LSM107" s="78"/>
      <c r="LSN107" s="78"/>
      <c r="LSO107" s="78"/>
      <c r="LSP107" s="78"/>
      <c r="LSQ107" s="78"/>
      <c r="LSR107" s="78"/>
      <c r="LSS107" s="78"/>
      <c r="LST107" s="78"/>
      <c r="LSU107" s="78"/>
      <c r="LSV107" s="78"/>
      <c r="LSW107" s="78"/>
      <c r="LSX107" s="78"/>
      <c r="LSY107" s="78"/>
      <c r="LSZ107" s="78"/>
      <c r="LTA107" s="78"/>
      <c r="LTB107" s="78"/>
      <c r="LTC107" s="78"/>
      <c r="LTD107" s="78"/>
      <c r="LTE107" s="78"/>
      <c r="LTF107" s="78"/>
      <c r="LTG107" s="78"/>
      <c r="LTH107" s="78"/>
      <c r="LTI107" s="78"/>
      <c r="LTJ107" s="78"/>
      <c r="LTK107" s="78"/>
      <c r="LTL107" s="78"/>
      <c r="LTM107" s="78"/>
      <c r="LTN107" s="78"/>
      <c r="LTO107" s="78"/>
      <c r="LTP107" s="78"/>
      <c r="LTQ107" s="78"/>
      <c r="LTR107" s="78"/>
      <c r="LTS107" s="78"/>
      <c r="LTT107" s="78"/>
      <c r="LTU107" s="78"/>
      <c r="LTV107" s="78"/>
      <c r="LTW107" s="78"/>
      <c r="LTX107" s="78"/>
      <c r="LTY107" s="78"/>
      <c r="LTZ107" s="78"/>
      <c r="LUA107" s="78"/>
      <c r="LUB107" s="78"/>
      <c r="LUC107" s="78"/>
      <c r="LUD107" s="78"/>
      <c r="LUE107" s="78"/>
      <c r="LUF107" s="78"/>
      <c r="LUG107" s="78"/>
      <c r="LUH107" s="78"/>
      <c r="LUI107" s="78"/>
      <c r="LUJ107" s="78"/>
      <c r="LUK107" s="78"/>
      <c r="LUL107" s="78"/>
      <c r="LUM107" s="78"/>
      <c r="LUN107" s="78"/>
      <c r="LUO107" s="78"/>
      <c r="LUP107" s="78"/>
      <c r="LUQ107" s="78"/>
      <c r="LUR107" s="78"/>
      <c r="LUS107" s="78"/>
      <c r="LUT107" s="78"/>
      <c r="LUU107" s="78"/>
      <c r="LUV107" s="78"/>
      <c r="LUW107" s="78"/>
      <c r="LUX107" s="78"/>
      <c r="LUY107" s="78"/>
      <c r="LUZ107" s="78"/>
      <c r="LVA107" s="78"/>
      <c r="LVB107" s="78"/>
      <c r="LVC107" s="78"/>
      <c r="LVD107" s="78"/>
      <c r="LVE107" s="78"/>
      <c r="LVF107" s="78"/>
      <c r="LVG107" s="78"/>
      <c r="LVH107" s="78"/>
      <c r="LVI107" s="78"/>
      <c r="LVJ107" s="78"/>
      <c r="LVK107" s="78"/>
      <c r="LVL107" s="78"/>
      <c r="LVM107" s="78"/>
      <c r="LVN107" s="78"/>
      <c r="LVO107" s="78"/>
      <c r="LVP107" s="78"/>
      <c r="LVQ107" s="78"/>
      <c r="LVR107" s="78"/>
      <c r="LVS107" s="78"/>
      <c r="LVT107" s="78"/>
      <c r="LVU107" s="78"/>
      <c r="LVV107" s="78"/>
      <c r="LVW107" s="78"/>
      <c r="LVX107" s="78"/>
      <c r="LVY107" s="78"/>
      <c r="LVZ107" s="78"/>
      <c r="LWA107" s="78"/>
      <c r="LWB107" s="78"/>
      <c r="LWC107" s="78"/>
      <c r="LWD107" s="78"/>
      <c r="LWE107" s="78"/>
      <c r="LWF107" s="78"/>
      <c r="LWG107" s="78"/>
      <c r="LWH107" s="78"/>
      <c r="LWI107" s="78"/>
      <c r="LWJ107" s="78"/>
      <c r="LWK107" s="78"/>
      <c r="LWL107" s="78"/>
      <c r="LWM107" s="78"/>
      <c r="LWN107" s="78"/>
      <c r="LWO107" s="78"/>
      <c r="LWP107" s="78"/>
      <c r="LWQ107" s="78"/>
      <c r="LWR107" s="78"/>
      <c r="LWS107" s="78"/>
      <c r="LWT107" s="78"/>
      <c r="LWU107" s="78"/>
      <c r="LWV107" s="78"/>
      <c r="LWW107" s="78"/>
      <c r="LWX107" s="78"/>
      <c r="LWY107" s="78"/>
      <c r="LWZ107" s="78"/>
      <c r="LXA107" s="78"/>
      <c r="LXB107" s="78"/>
      <c r="LXC107" s="78"/>
      <c r="LXD107" s="78"/>
      <c r="LXE107" s="78"/>
      <c r="LXF107" s="78"/>
      <c r="LXG107" s="78"/>
      <c r="LXH107" s="78"/>
      <c r="LXI107" s="78"/>
      <c r="LXJ107" s="78"/>
      <c r="LXK107" s="78"/>
      <c r="LXL107" s="78"/>
      <c r="LXM107" s="78"/>
      <c r="LXN107" s="78"/>
      <c r="LXO107" s="78"/>
      <c r="LXP107" s="78"/>
      <c r="LXQ107" s="78"/>
      <c r="LXR107" s="78"/>
      <c r="LXS107" s="78"/>
      <c r="LXT107" s="78"/>
      <c r="LXU107" s="78"/>
      <c r="LXV107" s="78"/>
      <c r="LXW107" s="78"/>
      <c r="LXX107" s="78"/>
      <c r="LXY107" s="78"/>
      <c r="LXZ107" s="78"/>
      <c r="LYA107" s="78"/>
      <c r="LYB107" s="78"/>
      <c r="LYC107" s="78"/>
      <c r="LYD107" s="78"/>
      <c r="LYE107" s="78"/>
      <c r="LYF107" s="78"/>
      <c r="LYG107" s="78"/>
      <c r="LYH107" s="78"/>
      <c r="LYI107" s="78"/>
      <c r="LYJ107" s="78"/>
      <c r="LYK107" s="78"/>
      <c r="LYL107" s="78"/>
      <c r="LYM107" s="78"/>
      <c r="LYN107" s="78"/>
      <c r="LYO107" s="78"/>
      <c r="LYP107" s="78"/>
      <c r="LYQ107" s="78"/>
      <c r="LYR107" s="78"/>
      <c r="LYS107" s="78"/>
      <c r="LYT107" s="78"/>
      <c r="LYU107" s="78"/>
      <c r="LYV107" s="78"/>
      <c r="LYW107" s="78"/>
      <c r="LYX107" s="78"/>
      <c r="LYY107" s="78"/>
      <c r="LYZ107" s="78"/>
      <c r="LZA107" s="78"/>
      <c r="LZB107" s="78"/>
      <c r="LZC107" s="78"/>
      <c r="LZD107" s="78"/>
      <c r="LZE107" s="78"/>
      <c r="LZF107" s="78"/>
      <c r="LZG107" s="78"/>
      <c r="LZH107" s="78"/>
      <c r="LZI107" s="78"/>
      <c r="LZJ107" s="78"/>
      <c r="LZK107" s="78"/>
      <c r="LZL107" s="78"/>
      <c r="LZM107" s="78"/>
      <c r="LZN107" s="78"/>
      <c r="LZO107" s="78"/>
      <c r="LZP107" s="78"/>
      <c r="LZQ107" s="78"/>
      <c r="LZR107" s="78"/>
      <c r="LZS107" s="78"/>
      <c r="LZT107" s="78"/>
      <c r="LZU107" s="78"/>
      <c r="LZV107" s="78"/>
      <c r="LZW107" s="78"/>
      <c r="LZX107" s="78"/>
      <c r="LZY107" s="78"/>
      <c r="LZZ107" s="78"/>
      <c r="MAA107" s="78"/>
      <c r="MAB107" s="78"/>
      <c r="MAC107" s="78"/>
      <c r="MAD107" s="78"/>
      <c r="MAE107" s="78"/>
      <c r="MAF107" s="78"/>
      <c r="MAG107" s="78"/>
      <c r="MAH107" s="78"/>
      <c r="MAI107" s="78"/>
      <c r="MAJ107" s="78"/>
      <c r="MAK107" s="78"/>
      <c r="MAL107" s="78"/>
      <c r="MAM107" s="78"/>
      <c r="MAN107" s="78"/>
      <c r="MAO107" s="78"/>
      <c r="MAP107" s="78"/>
      <c r="MAQ107" s="78"/>
      <c r="MAR107" s="78"/>
      <c r="MAS107" s="78"/>
      <c r="MAT107" s="78"/>
      <c r="MAU107" s="78"/>
      <c r="MAV107" s="78"/>
      <c r="MAW107" s="78"/>
      <c r="MAX107" s="78"/>
      <c r="MAY107" s="78"/>
      <c r="MAZ107" s="78"/>
      <c r="MBA107" s="78"/>
      <c r="MBB107" s="78"/>
      <c r="MBC107" s="78"/>
      <c r="MBD107" s="78"/>
      <c r="MBE107" s="78"/>
      <c r="MBF107" s="78"/>
      <c r="MBG107" s="78"/>
      <c r="MBH107" s="78"/>
      <c r="MBI107" s="78"/>
      <c r="MBJ107" s="78"/>
      <c r="MBK107" s="78"/>
      <c r="MBL107" s="78"/>
      <c r="MBM107" s="78"/>
      <c r="MBN107" s="78"/>
      <c r="MBO107" s="78"/>
      <c r="MBP107" s="78"/>
      <c r="MBQ107" s="78"/>
      <c r="MBR107" s="78"/>
      <c r="MBS107" s="78"/>
      <c r="MBT107" s="78"/>
      <c r="MBU107" s="78"/>
      <c r="MBV107" s="78"/>
      <c r="MBW107" s="78"/>
      <c r="MBX107" s="78"/>
      <c r="MBY107" s="78"/>
      <c r="MBZ107" s="78"/>
      <c r="MCA107" s="78"/>
      <c r="MCB107" s="78"/>
      <c r="MCC107" s="78"/>
      <c r="MCD107" s="78"/>
      <c r="MCE107" s="78"/>
      <c r="MCF107" s="78"/>
      <c r="MCG107" s="78"/>
      <c r="MCH107" s="78"/>
      <c r="MCI107" s="78"/>
      <c r="MCJ107" s="78"/>
      <c r="MCK107" s="78"/>
      <c r="MCL107" s="78"/>
      <c r="MCM107" s="78"/>
      <c r="MCN107" s="78"/>
      <c r="MCO107" s="78"/>
      <c r="MCP107" s="78"/>
      <c r="MCQ107" s="78"/>
      <c r="MCR107" s="78"/>
      <c r="MCS107" s="78"/>
      <c r="MCT107" s="78"/>
      <c r="MCU107" s="78"/>
      <c r="MCV107" s="78"/>
      <c r="MCW107" s="78"/>
      <c r="MCX107" s="78"/>
      <c r="MCY107" s="78"/>
      <c r="MCZ107" s="78"/>
      <c r="MDA107" s="78"/>
      <c r="MDB107" s="78"/>
      <c r="MDC107" s="78"/>
      <c r="MDD107" s="78"/>
      <c r="MDE107" s="78"/>
      <c r="MDF107" s="78"/>
      <c r="MDG107" s="78"/>
      <c r="MDH107" s="78"/>
      <c r="MDI107" s="78"/>
      <c r="MDJ107" s="78"/>
      <c r="MDK107" s="78"/>
      <c r="MDL107" s="78"/>
      <c r="MDM107" s="78"/>
      <c r="MDN107" s="78"/>
      <c r="MDO107" s="78"/>
      <c r="MDP107" s="78"/>
      <c r="MDQ107" s="78"/>
      <c r="MDR107" s="78"/>
      <c r="MDS107" s="78"/>
      <c r="MDT107" s="78"/>
      <c r="MDU107" s="78"/>
      <c r="MDV107" s="78"/>
      <c r="MDW107" s="78"/>
      <c r="MDX107" s="78"/>
      <c r="MDY107" s="78"/>
      <c r="MDZ107" s="78"/>
      <c r="MEA107" s="78"/>
      <c r="MEB107" s="78"/>
      <c r="MEC107" s="78"/>
      <c r="MED107" s="78"/>
      <c r="MEE107" s="78"/>
      <c r="MEF107" s="78"/>
      <c r="MEG107" s="78"/>
      <c r="MEH107" s="78"/>
      <c r="MEI107" s="78"/>
      <c r="MEJ107" s="78"/>
      <c r="MEK107" s="78"/>
      <c r="MEL107" s="78"/>
      <c r="MEM107" s="78"/>
      <c r="MEN107" s="78"/>
      <c r="MEO107" s="78"/>
      <c r="MEP107" s="78"/>
      <c r="MEQ107" s="78"/>
      <c r="MER107" s="78"/>
      <c r="MES107" s="78"/>
      <c r="MET107" s="78"/>
      <c r="MEU107" s="78"/>
      <c r="MEV107" s="78"/>
      <c r="MEW107" s="78"/>
      <c r="MEX107" s="78"/>
      <c r="MEY107" s="78"/>
      <c r="MEZ107" s="78"/>
      <c r="MFA107" s="78"/>
      <c r="MFB107" s="78"/>
      <c r="MFC107" s="78"/>
      <c r="MFD107" s="78"/>
      <c r="MFE107" s="78"/>
      <c r="MFF107" s="78"/>
      <c r="MFG107" s="78"/>
      <c r="MFH107" s="78"/>
      <c r="MFI107" s="78"/>
      <c r="MFJ107" s="78"/>
      <c r="MFK107" s="78"/>
      <c r="MFL107" s="78"/>
      <c r="MFM107" s="78"/>
      <c r="MFN107" s="78"/>
      <c r="MFO107" s="78"/>
      <c r="MFP107" s="78"/>
      <c r="MFQ107" s="78"/>
      <c r="MFR107" s="78"/>
      <c r="MFS107" s="78"/>
      <c r="MFT107" s="78"/>
      <c r="MFU107" s="78"/>
      <c r="MFV107" s="78"/>
      <c r="MFW107" s="78"/>
      <c r="MFX107" s="78"/>
      <c r="MFY107" s="78"/>
      <c r="MFZ107" s="78"/>
      <c r="MGA107" s="78"/>
      <c r="MGB107" s="78"/>
      <c r="MGC107" s="78"/>
      <c r="MGD107" s="78"/>
      <c r="MGE107" s="78"/>
      <c r="MGF107" s="78"/>
      <c r="MGG107" s="78"/>
      <c r="MGH107" s="78"/>
      <c r="MGI107" s="78"/>
      <c r="MGJ107" s="78"/>
      <c r="MGK107" s="78"/>
      <c r="MGL107" s="78"/>
      <c r="MGM107" s="78"/>
      <c r="MGN107" s="78"/>
      <c r="MGO107" s="78"/>
      <c r="MGP107" s="78"/>
      <c r="MGQ107" s="78"/>
      <c r="MGR107" s="78"/>
      <c r="MGS107" s="78"/>
      <c r="MGT107" s="78"/>
      <c r="MGU107" s="78"/>
      <c r="MGV107" s="78"/>
      <c r="MGW107" s="78"/>
      <c r="MGX107" s="78"/>
      <c r="MGY107" s="78"/>
      <c r="MGZ107" s="78"/>
      <c r="MHA107" s="78"/>
      <c r="MHB107" s="78"/>
      <c r="MHC107" s="78"/>
      <c r="MHD107" s="78"/>
      <c r="MHE107" s="78"/>
      <c r="MHF107" s="78"/>
      <c r="MHG107" s="78"/>
      <c r="MHH107" s="78"/>
      <c r="MHI107" s="78"/>
      <c r="MHJ107" s="78"/>
      <c r="MHK107" s="78"/>
      <c r="MHL107" s="78"/>
      <c r="MHM107" s="78"/>
      <c r="MHN107" s="78"/>
      <c r="MHO107" s="78"/>
      <c r="MHP107" s="78"/>
      <c r="MHQ107" s="78"/>
      <c r="MHR107" s="78"/>
      <c r="MHS107" s="78"/>
      <c r="MHT107" s="78"/>
      <c r="MHU107" s="78"/>
      <c r="MHV107" s="78"/>
      <c r="MHW107" s="78"/>
      <c r="MHX107" s="78"/>
      <c r="MHY107" s="78"/>
      <c r="MHZ107" s="78"/>
      <c r="MIA107" s="78"/>
      <c r="MIB107" s="78"/>
      <c r="MIC107" s="78"/>
      <c r="MID107" s="78"/>
      <c r="MIE107" s="78"/>
      <c r="MIF107" s="78"/>
      <c r="MIG107" s="78"/>
      <c r="MIH107" s="78"/>
      <c r="MII107" s="78"/>
      <c r="MIJ107" s="78"/>
      <c r="MIK107" s="78"/>
      <c r="MIL107" s="78"/>
      <c r="MIM107" s="78"/>
      <c r="MIN107" s="78"/>
      <c r="MIO107" s="78"/>
      <c r="MIP107" s="78"/>
      <c r="MIQ107" s="78"/>
      <c r="MIR107" s="78"/>
      <c r="MIS107" s="78"/>
      <c r="MIT107" s="78"/>
      <c r="MIU107" s="78"/>
      <c r="MIV107" s="78"/>
      <c r="MIW107" s="78"/>
      <c r="MIX107" s="78"/>
      <c r="MIY107" s="78"/>
      <c r="MIZ107" s="78"/>
      <c r="MJA107" s="78"/>
      <c r="MJB107" s="78"/>
      <c r="MJC107" s="78"/>
      <c r="MJD107" s="78"/>
      <c r="MJE107" s="78"/>
      <c r="MJF107" s="78"/>
      <c r="MJG107" s="78"/>
      <c r="MJH107" s="78"/>
      <c r="MJI107" s="78"/>
      <c r="MJJ107" s="78"/>
      <c r="MJK107" s="78"/>
      <c r="MJL107" s="78"/>
      <c r="MJM107" s="78"/>
      <c r="MJN107" s="78"/>
      <c r="MJO107" s="78"/>
      <c r="MJP107" s="78"/>
      <c r="MJQ107" s="78"/>
      <c r="MJR107" s="78"/>
      <c r="MJS107" s="78"/>
      <c r="MJT107" s="78"/>
      <c r="MJU107" s="78"/>
      <c r="MJV107" s="78"/>
      <c r="MJW107" s="78"/>
      <c r="MJX107" s="78"/>
      <c r="MJY107" s="78"/>
      <c r="MJZ107" s="78"/>
      <c r="MKA107" s="78"/>
      <c r="MKB107" s="78"/>
      <c r="MKC107" s="78"/>
      <c r="MKD107" s="78"/>
      <c r="MKE107" s="78"/>
      <c r="MKF107" s="78"/>
      <c r="MKG107" s="78"/>
      <c r="MKH107" s="78"/>
      <c r="MKI107" s="78"/>
      <c r="MKJ107" s="78"/>
      <c r="MKK107" s="78"/>
      <c r="MKL107" s="78"/>
      <c r="MKM107" s="78"/>
      <c r="MKN107" s="78"/>
      <c r="MKO107" s="78"/>
      <c r="MKP107" s="78"/>
      <c r="MKQ107" s="78"/>
      <c r="MKR107" s="78"/>
      <c r="MKS107" s="78"/>
      <c r="MKT107" s="78"/>
      <c r="MKU107" s="78"/>
      <c r="MKV107" s="78"/>
      <c r="MKW107" s="78"/>
      <c r="MKX107" s="78"/>
      <c r="MKY107" s="78"/>
      <c r="MKZ107" s="78"/>
      <c r="MLA107" s="78"/>
      <c r="MLB107" s="78"/>
      <c r="MLC107" s="78"/>
      <c r="MLD107" s="78"/>
      <c r="MLE107" s="78"/>
      <c r="MLF107" s="78"/>
      <c r="MLG107" s="78"/>
      <c r="MLH107" s="78"/>
      <c r="MLI107" s="78"/>
      <c r="MLJ107" s="78"/>
      <c r="MLK107" s="78"/>
      <c r="MLL107" s="78"/>
      <c r="MLM107" s="78"/>
      <c r="MLN107" s="78"/>
      <c r="MLO107" s="78"/>
      <c r="MLP107" s="78"/>
      <c r="MLQ107" s="78"/>
      <c r="MLR107" s="78"/>
      <c r="MLS107" s="78"/>
      <c r="MLT107" s="78"/>
      <c r="MLU107" s="78"/>
      <c r="MLV107" s="78"/>
      <c r="MLW107" s="78"/>
      <c r="MLX107" s="78"/>
      <c r="MLY107" s="78"/>
      <c r="MLZ107" s="78"/>
      <c r="MMA107" s="78"/>
      <c r="MMB107" s="78"/>
      <c r="MMC107" s="78"/>
      <c r="MMD107" s="78"/>
      <c r="MME107" s="78"/>
      <c r="MMF107" s="78"/>
      <c r="MMG107" s="78"/>
      <c r="MMH107" s="78"/>
      <c r="MMI107" s="78"/>
      <c r="MMJ107" s="78"/>
      <c r="MMK107" s="78"/>
      <c r="MML107" s="78"/>
      <c r="MMM107" s="78"/>
      <c r="MMN107" s="78"/>
      <c r="MMO107" s="78"/>
      <c r="MMP107" s="78"/>
      <c r="MMQ107" s="78"/>
      <c r="MMR107" s="78"/>
      <c r="MMS107" s="78"/>
      <c r="MMT107" s="78"/>
      <c r="MMU107" s="78"/>
      <c r="MMV107" s="78"/>
      <c r="MMW107" s="78"/>
      <c r="MMX107" s="78"/>
      <c r="MMY107" s="78"/>
      <c r="MMZ107" s="78"/>
      <c r="MNA107" s="78"/>
      <c r="MNB107" s="78"/>
      <c r="MNC107" s="78"/>
      <c r="MND107" s="78"/>
      <c r="MNE107" s="78"/>
      <c r="MNF107" s="78"/>
      <c r="MNG107" s="78"/>
      <c r="MNH107" s="78"/>
      <c r="MNI107" s="78"/>
      <c r="MNJ107" s="78"/>
      <c r="MNK107" s="78"/>
      <c r="MNL107" s="78"/>
      <c r="MNM107" s="78"/>
      <c r="MNN107" s="78"/>
      <c r="MNO107" s="78"/>
      <c r="MNP107" s="78"/>
      <c r="MNQ107" s="78"/>
      <c r="MNR107" s="78"/>
      <c r="MNS107" s="78"/>
      <c r="MNT107" s="78"/>
      <c r="MNU107" s="78"/>
      <c r="MNV107" s="78"/>
      <c r="MNW107" s="78"/>
      <c r="MNX107" s="78"/>
      <c r="MNY107" s="78"/>
      <c r="MNZ107" s="78"/>
      <c r="MOA107" s="78"/>
      <c r="MOB107" s="78"/>
      <c r="MOC107" s="78"/>
      <c r="MOD107" s="78"/>
      <c r="MOE107" s="78"/>
      <c r="MOF107" s="78"/>
      <c r="MOG107" s="78"/>
      <c r="MOH107" s="78"/>
      <c r="MOI107" s="78"/>
      <c r="MOJ107" s="78"/>
      <c r="MOK107" s="78"/>
      <c r="MOL107" s="78"/>
      <c r="MOM107" s="78"/>
      <c r="MON107" s="78"/>
      <c r="MOO107" s="78"/>
      <c r="MOP107" s="78"/>
      <c r="MOQ107" s="78"/>
      <c r="MOR107" s="78"/>
      <c r="MOS107" s="78"/>
      <c r="MOT107" s="78"/>
      <c r="MOU107" s="78"/>
      <c r="MOV107" s="78"/>
      <c r="MOW107" s="78"/>
      <c r="MOX107" s="78"/>
      <c r="MOY107" s="78"/>
      <c r="MOZ107" s="78"/>
      <c r="MPA107" s="78"/>
      <c r="MPB107" s="78"/>
      <c r="MPC107" s="78"/>
      <c r="MPD107" s="78"/>
      <c r="MPE107" s="78"/>
      <c r="MPF107" s="78"/>
      <c r="MPG107" s="78"/>
      <c r="MPH107" s="78"/>
      <c r="MPI107" s="78"/>
      <c r="MPJ107" s="78"/>
      <c r="MPK107" s="78"/>
      <c r="MPL107" s="78"/>
      <c r="MPM107" s="78"/>
      <c r="MPN107" s="78"/>
      <c r="MPO107" s="78"/>
      <c r="MPP107" s="78"/>
      <c r="MPQ107" s="78"/>
      <c r="MPR107" s="78"/>
      <c r="MPS107" s="78"/>
      <c r="MPT107" s="78"/>
      <c r="MPU107" s="78"/>
      <c r="MPV107" s="78"/>
      <c r="MPW107" s="78"/>
      <c r="MPX107" s="78"/>
      <c r="MPY107" s="78"/>
      <c r="MPZ107" s="78"/>
      <c r="MQA107" s="78"/>
      <c r="MQB107" s="78"/>
      <c r="MQC107" s="78"/>
      <c r="MQD107" s="78"/>
      <c r="MQE107" s="78"/>
      <c r="MQF107" s="78"/>
      <c r="MQG107" s="78"/>
      <c r="MQH107" s="78"/>
      <c r="MQI107" s="78"/>
      <c r="MQJ107" s="78"/>
      <c r="MQK107" s="78"/>
      <c r="MQL107" s="78"/>
      <c r="MQM107" s="78"/>
      <c r="MQN107" s="78"/>
      <c r="MQO107" s="78"/>
      <c r="MQP107" s="78"/>
      <c r="MQQ107" s="78"/>
      <c r="MQR107" s="78"/>
      <c r="MQS107" s="78"/>
      <c r="MQT107" s="78"/>
      <c r="MQU107" s="78"/>
      <c r="MQV107" s="78"/>
      <c r="MQW107" s="78"/>
      <c r="MQX107" s="78"/>
      <c r="MQY107" s="78"/>
      <c r="MQZ107" s="78"/>
      <c r="MRA107" s="78"/>
      <c r="MRB107" s="78"/>
      <c r="MRC107" s="78"/>
      <c r="MRD107" s="78"/>
      <c r="MRE107" s="78"/>
      <c r="MRF107" s="78"/>
      <c r="MRG107" s="78"/>
      <c r="MRH107" s="78"/>
      <c r="MRI107" s="78"/>
      <c r="MRJ107" s="78"/>
      <c r="MRK107" s="78"/>
      <c r="MRL107" s="78"/>
      <c r="MRM107" s="78"/>
      <c r="MRN107" s="78"/>
      <c r="MRO107" s="78"/>
      <c r="MRP107" s="78"/>
      <c r="MRQ107" s="78"/>
      <c r="MRR107" s="78"/>
      <c r="MRS107" s="78"/>
      <c r="MRT107" s="78"/>
      <c r="MRU107" s="78"/>
      <c r="MRV107" s="78"/>
      <c r="MRW107" s="78"/>
      <c r="MRX107" s="78"/>
      <c r="MRY107" s="78"/>
      <c r="MRZ107" s="78"/>
      <c r="MSA107" s="78"/>
      <c r="MSB107" s="78"/>
      <c r="MSC107" s="78"/>
      <c r="MSD107" s="78"/>
      <c r="MSE107" s="78"/>
      <c r="MSF107" s="78"/>
      <c r="MSG107" s="78"/>
      <c r="MSH107" s="78"/>
      <c r="MSI107" s="78"/>
      <c r="MSJ107" s="78"/>
      <c r="MSK107" s="78"/>
      <c r="MSL107" s="78"/>
      <c r="MSM107" s="78"/>
      <c r="MSN107" s="78"/>
      <c r="MSO107" s="78"/>
      <c r="MSP107" s="78"/>
      <c r="MSQ107" s="78"/>
      <c r="MSR107" s="78"/>
      <c r="MSS107" s="78"/>
      <c r="MST107" s="78"/>
      <c r="MSU107" s="78"/>
      <c r="MSV107" s="78"/>
      <c r="MSW107" s="78"/>
      <c r="MSX107" s="78"/>
      <c r="MSY107" s="78"/>
      <c r="MSZ107" s="78"/>
      <c r="MTA107" s="78"/>
      <c r="MTB107" s="78"/>
      <c r="MTC107" s="78"/>
      <c r="MTD107" s="78"/>
      <c r="MTE107" s="78"/>
      <c r="MTF107" s="78"/>
      <c r="MTG107" s="78"/>
      <c r="MTH107" s="78"/>
      <c r="MTI107" s="78"/>
      <c r="MTJ107" s="78"/>
      <c r="MTK107" s="78"/>
      <c r="MTL107" s="78"/>
      <c r="MTM107" s="78"/>
      <c r="MTN107" s="78"/>
      <c r="MTO107" s="78"/>
      <c r="MTP107" s="78"/>
      <c r="MTQ107" s="78"/>
      <c r="MTR107" s="78"/>
      <c r="MTS107" s="78"/>
      <c r="MTT107" s="78"/>
      <c r="MTU107" s="78"/>
      <c r="MTV107" s="78"/>
      <c r="MTW107" s="78"/>
      <c r="MTX107" s="78"/>
      <c r="MTY107" s="78"/>
      <c r="MTZ107" s="78"/>
      <c r="MUA107" s="78"/>
      <c r="MUB107" s="78"/>
      <c r="MUC107" s="78"/>
      <c r="MUD107" s="78"/>
      <c r="MUE107" s="78"/>
      <c r="MUF107" s="78"/>
      <c r="MUG107" s="78"/>
      <c r="MUH107" s="78"/>
      <c r="MUI107" s="78"/>
      <c r="MUJ107" s="78"/>
      <c r="MUK107" s="78"/>
      <c r="MUL107" s="78"/>
      <c r="MUM107" s="78"/>
      <c r="MUN107" s="78"/>
      <c r="MUO107" s="78"/>
      <c r="MUP107" s="78"/>
      <c r="MUQ107" s="78"/>
      <c r="MUR107" s="78"/>
      <c r="MUS107" s="78"/>
      <c r="MUT107" s="78"/>
      <c r="MUU107" s="78"/>
      <c r="MUV107" s="78"/>
      <c r="MUW107" s="78"/>
      <c r="MUX107" s="78"/>
      <c r="MUY107" s="78"/>
      <c r="MUZ107" s="78"/>
      <c r="MVA107" s="78"/>
      <c r="MVB107" s="78"/>
      <c r="MVC107" s="78"/>
      <c r="MVD107" s="78"/>
      <c r="MVE107" s="78"/>
      <c r="MVF107" s="78"/>
      <c r="MVG107" s="78"/>
      <c r="MVH107" s="78"/>
      <c r="MVI107" s="78"/>
      <c r="MVJ107" s="78"/>
      <c r="MVK107" s="78"/>
      <c r="MVL107" s="78"/>
      <c r="MVM107" s="78"/>
      <c r="MVN107" s="78"/>
      <c r="MVO107" s="78"/>
      <c r="MVP107" s="78"/>
      <c r="MVQ107" s="78"/>
      <c r="MVR107" s="78"/>
      <c r="MVS107" s="78"/>
      <c r="MVT107" s="78"/>
      <c r="MVU107" s="78"/>
      <c r="MVV107" s="78"/>
      <c r="MVW107" s="78"/>
      <c r="MVX107" s="78"/>
      <c r="MVY107" s="78"/>
      <c r="MVZ107" s="78"/>
      <c r="MWA107" s="78"/>
      <c r="MWB107" s="78"/>
      <c r="MWC107" s="78"/>
      <c r="MWD107" s="78"/>
      <c r="MWE107" s="78"/>
      <c r="MWF107" s="78"/>
      <c r="MWG107" s="78"/>
      <c r="MWH107" s="78"/>
      <c r="MWI107" s="78"/>
      <c r="MWJ107" s="78"/>
      <c r="MWK107" s="78"/>
      <c r="MWL107" s="78"/>
      <c r="MWM107" s="78"/>
      <c r="MWN107" s="78"/>
      <c r="MWO107" s="78"/>
      <c r="MWP107" s="78"/>
      <c r="MWQ107" s="78"/>
      <c r="MWR107" s="78"/>
      <c r="MWS107" s="78"/>
      <c r="MWT107" s="78"/>
      <c r="MWU107" s="78"/>
      <c r="MWV107" s="78"/>
      <c r="MWW107" s="78"/>
      <c r="MWX107" s="78"/>
      <c r="MWY107" s="78"/>
      <c r="MWZ107" s="78"/>
      <c r="MXA107" s="78"/>
      <c r="MXB107" s="78"/>
      <c r="MXC107" s="78"/>
      <c r="MXD107" s="78"/>
      <c r="MXE107" s="78"/>
      <c r="MXF107" s="78"/>
      <c r="MXG107" s="78"/>
      <c r="MXH107" s="78"/>
      <c r="MXI107" s="78"/>
      <c r="MXJ107" s="78"/>
      <c r="MXK107" s="78"/>
      <c r="MXL107" s="78"/>
      <c r="MXM107" s="78"/>
      <c r="MXN107" s="78"/>
      <c r="MXO107" s="78"/>
      <c r="MXP107" s="78"/>
      <c r="MXQ107" s="78"/>
      <c r="MXR107" s="78"/>
      <c r="MXS107" s="78"/>
      <c r="MXT107" s="78"/>
      <c r="MXU107" s="78"/>
      <c r="MXV107" s="78"/>
      <c r="MXW107" s="78"/>
      <c r="MXX107" s="78"/>
      <c r="MXY107" s="78"/>
      <c r="MXZ107" s="78"/>
      <c r="MYA107" s="78"/>
      <c r="MYB107" s="78"/>
      <c r="MYC107" s="78"/>
      <c r="MYD107" s="78"/>
      <c r="MYE107" s="78"/>
      <c r="MYF107" s="78"/>
      <c r="MYG107" s="78"/>
      <c r="MYH107" s="78"/>
      <c r="MYI107" s="78"/>
      <c r="MYJ107" s="78"/>
      <c r="MYK107" s="78"/>
      <c r="MYL107" s="78"/>
      <c r="MYM107" s="78"/>
      <c r="MYN107" s="78"/>
      <c r="MYO107" s="78"/>
      <c r="MYP107" s="78"/>
      <c r="MYQ107" s="78"/>
      <c r="MYR107" s="78"/>
      <c r="MYS107" s="78"/>
      <c r="MYT107" s="78"/>
      <c r="MYU107" s="78"/>
      <c r="MYV107" s="78"/>
      <c r="MYW107" s="78"/>
      <c r="MYX107" s="78"/>
      <c r="MYY107" s="78"/>
      <c r="MYZ107" s="78"/>
      <c r="MZA107" s="78"/>
      <c r="MZB107" s="78"/>
      <c r="MZC107" s="78"/>
      <c r="MZD107" s="78"/>
      <c r="MZE107" s="78"/>
      <c r="MZF107" s="78"/>
      <c r="MZG107" s="78"/>
      <c r="MZH107" s="78"/>
      <c r="MZI107" s="78"/>
      <c r="MZJ107" s="78"/>
      <c r="MZK107" s="78"/>
      <c r="MZL107" s="78"/>
      <c r="MZM107" s="78"/>
      <c r="MZN107" s="78"/>
      <c r="MZO107" s="78"/>
      <c r="MZP107" s="78"/>
      <c r="MZQ107" s="78"/>
      <c r="MZR107" s="78"/>
      <c r="MZS107" s="78"/>
      <c r="MZT107" s="78"/>
      <c r="MZU107" s="78"/>
      <c r="MZV107" s="78"/>
      <c r="MZW107" s="78"/>
      <c r="MZX107" s="78"/>
      <c r="MZY107" s="78"/>
      <c r="MZZ107" s="78"/>
      <c r="NAA107" s="78"/>
      <c r="NAB107" s="78"/>
      <c r="NAC107" s="78"/>
      <c r="NAD107" s="78"/>
      <c r="NAE107" s="78"/>
      <c r="NAF107" s="78"/>
      <c r="NAG107" s="78"/>
      <c r="NAH107" s="78"/>
      <c r="NAI107" s="78"/>
      <c r="NAJ107" s="78"/>
      <c r="NAK107" s="78"/>
      <c r="NAL107" s="78"/>
      <c r="NAM107" s="78"/>
      <c r="NAN107" s="78"/>
      <c r="NAO107" s="78"/>
      <c r="NAP107" s="78"/>
      <c r="NAQ107" s="78"/>
      <c r="NAR107" s="78"/>
      <c r="NAS107" s="78"/>
      <c r="NAT107" s="78"/>
      <c r="NAU107" s="78"/>
      <c r="NAV107" s="78"/>
      <c r="NAW107" s="78"/>
      <c r="NAX107" s="78"/>
      <c r="NAY107" s="78"/>
      <c r="NAZ107" s="78"/>
      <c r="NBA107" s="78"/>
      <c r="NBB107" s="78"/>
      <c r="NBC107" s="78"/>
      <c r="NBD107" s="78"/>
      <c r="NBE107" s="78"/>
      <c r="NBF107" s="78"/>
      <c r="NBG107" s="78"/>
      <c r="NBH107" s="78"/>
      <c r="NBI107" s="78"/>
      <c r="NBJ107" s="78"/>
      <c r="NBK107" s="78"/>
      <c r="NBL107" s="78"/>
      <c r="NBM107" s="78"/>
      <c r="NBN107" s="78"/>
      <c r="NBO107" s="78"/>
      <c r="NBP107" s="78"/>
      <c r="NBQ107" s="78"/>
      <c r="NBR107" s="78"/>
      <c r="NBS107" s="78"/>
      <c r="NBT107" s="78"/>
      <c r="NBU107" s="78"/>
      <c r="NBV107" s="78"/>
      <c r="NBW107" s="78"/>
      <c r="NBX107" s="78"/>
      <c r="NBY107" s="78"/>
      <c r="NBZ107" s="78"/>
      <c r="NCA107" s="78"/>
      <c r="NCB107" s="78"/>
      <c r="NCC107" s="78"/>
      <c r="NCD107" s="78"/>
      <c r="NCE107" s="78"/>
      <c r="NCF107" s="78"/>
      <c r="NCG107" s="78"/>
      <c r="NCH107" s="78"/>
      <c r="NCI107" s="78"/>
      <c r="NCJ107" s="78"/>
      <c r="NCK107" s="78"/>
      <c r="NCL107" s="78"/>
      <c r="NCM107" s="78"/>
      <c r="NCN107" s="78"/>
      <c r="NCO107" s="78"/>
      <c r="NCP107" s="78"/>
      <c r="NCQ107" s="78"/>
      <c r="NCR107" s="78"/>
      <c r="NCS107" s="78"/>
      <c r="NCT107" s="78"/>
      <c r="NCU107" s="78"/>
      <c r="NCV107" s="78"/>
      <c r="NCW107" s="78"/>
      <c r="NCX107" s="78"/>
      <c r="NCY107" s="78"/>
      <c r="NCZ107" s="78"/>
      <c r="NDA107" s="78"/>
      <c r="NDB107" s="78"/>
      <c r="NDC107" s="78"/>
      <c r="NDD107" s="78"/>
      <c r="NDE107" s="78"/>
      <c r="NDF107" s="78"/>
      <c r="NDG107" s="78"/>
      <c r="NDH107" s="78"/>
      <c r="NDI107" s="78"/>
      <c r="NDJ107" s="78"/>
      <c r="NDK107" s="78"/>
      <c r="NDL107" s="78"/>
      <c r="NDM107" s="78"/>
      <c r="NDN107" s="78"/>
      <c r="NDO107" s="78"/>
      <c r="NDP107" s="78"/>
      <c r="NDQ107" s="78"/>
      <c r="NDR107" s="78"/>
      <c r="NDS107" s="78"/>
      <c r="NDT107" s="78"/>
      <c r="NDU107" s="78"/>
      <c r="NDV107" s="78"/>
      <c r="NDW107" s="78"/>
      <c r="NDX107" s="78"/>
      <c r="NDY107" s="78"/>
      <c r="NDZ107" s="78"/>
      <c r="NEA107" s="78"/>
      <c r="NEB107" s="78"/>
      <c r="NEC107" s="78"/>
      <c r="NED107" s="78"/>
      <c r="NEE107" s="78"/>
      <c r="NEF107" s="78"/>
      <c r="NEG107" s="78"/>
      <c r="NEH107" s="78"/>
      <c r="NEI107" s="78"/>
      <c r="NEJ107" s="78"/>
      <c r="NEK107" s="78"/>
      <c r="NEL107" s="78"/>
      <c r="NEM107" s="78"/>
      <c r="NEN107" s="78"/>
      <c r="NEO107" s="78"/>
      <c r="NEP107" s="78"/>
      <c r="NEQ107" s="78"/>
      <c r="NER107" s="78"/>
      <c r="NES107" s="78"/>
      <c r="NET107" s="78"/>
      <c r="NEU107" s="78"/>
      <c r="NEV107" s="78"/>
      <c r="NEW107" s="78"/>
      <c r="NEX107" s="78"/>
      <c r="NEY107" s="78"/>
      <c r="NEZ107" s="78"/>
      <c r="NFA107" s="78"/>
      <c r="NFB107" s="78"/>
      <c r="NFC107" s="78"/>
      <c r="NFD107" s="78"/>
      <c r="NFE107" s="78"/>
      <c r="NFF107" s="78"/>
      <c r="NFG107" s="78"/>
      <c r="NFH107" s="78"/>
      <c r="NFI107" s="78"/>
      <c r="NFJ107" s="78"/>
      <c r="NFK107" s="78"/>
      <c r="NFL107" s="78"/>
      <c r="NFM107" s="78"/>
      <c r="NFN107" s="78"/>
      <c r="NFO107" s="78"/>
      <c r="NFP107" s="78"/>
      <c r="NFQ107" s="78"/>
      <c r="NFR107" s="78"/>
      <c r="NFS107" s="78"/>
      <c r="NFT107" s="78"/>
      <c r="NFU107" s="78"/>
      <c r="NFV107" s="78"/>
      <c r="NFW107" s="78"/>
      <c r="NFX107" s="78"/>
      <c r="NFY107" s="78"/>
      <c r="NFZ107" s="78"/>
      <c r="NGA107" s="78"/>
      <c r="NGB107" s="78"/>
      <c r="NGC107" s="78"/>
      <c r="NGD107" s="78"/>
      <c r="NGE107" s="78"/>
      <c r="NGF107" s="78"/>
      <c r="NGG107" s="78"/>
      <c r="NGH107" s="78"/>
      <c r="NGI107" s="78"/>
      <c r="NGJ107" s="78"/>
      <c r="NGK107" s="78"/>
      <c r="NGL107" s="78"/>
      <c r="NGM107" s="78"/>
      <c r="NGN107" s="78"/>
      <c r="NGO107" s="78"/>
      <c r="NGP107" s="78"/>
      <c r="NGQ107" s="78"/>
      <c r="NGR107" s="78"/>
      <c r="NGS107" s="78"/>
      <c r="NGT107" s="78"/>
      <c r="NGU107" s="78"/>
      <c r="NGV107" s="78"/>
      <c r="NGW107" s="78"/>
      <c r="NGX107" s="78"/>
      <c r="NGY107" s="78"/>
      <c r="NGZ107" s="78"/>
      <c r="NHA107" s="78"/>
      <c r="NHB107" s="78"/>
      <c r="NHC107" s="78"/>
      <c r="NHD107" s="78"/>
      <c r="NHE107" s="78"/>
      <c r="NHF107" s="78"/>
      <c r="NHG107" s="78"/>
      <c r="NHH107" s="78"/>
      <c r="NHI107" s="78"/>
      <c r="NHJ107" s="78"/>
      <c r="NHK107" s="78"/>
      <c r="NHL107" s="78"/>
      <c r="NHM107" s="78"/>
      <c r="NHN107" s="78"/>
      <c r="NHO107" s="78"/>
      <c r="NHP107" s="78"/>
      <c r="NHQ107" s="78"/>
      <c r="NHR107" s="78"/>
      <c r="NHS107" s="78"/>
      <c r="NHT107" s="78"/>
      <c r="NHU107" s="78"/>
      <c r="NHV107" s="78"/>
      <c r="NHW107" s="78"/>
      <c r="NHX107" s="78"/>
      <c r="NHY107" s="78"/>
      <c r="NHZ107" s="78"/>
      <c r="NIA107" s="78"/>
      <c r="NIB107" s="78"/>
      <c r="NIC107" s="78"/>
      <c r="NID107" s="78"/>
      <c r="NIE107" s="78"/>
      <c r="NIF107" s="78"/>
      <c r="NIG107" s="78"/>
      <c r="NIH107" s="78"/>
      <c r="NII107" s="78"/>
      <c r="NIJ107" s="78"/>
      <c r="NIK107" s="78"/>
      <c r="NIL107" s="78"/>
      <c r="NIM107" s="78"/>
      <c r="NIN107" s="78"/>
      <c r="NIO107" s="78"/>
      <c r="NIP107" s="78"/>
      <c r="NIQ107" s="78"/>
      <c r="NIR107" s="78"/>
      <c r="NIS107" s="78"/>
      <c r="NIT107" s="78"/>
      <c r="NIU107" s="78"/>
      <c r="NIV107" s="78"/>
      <c r="NIW107" s="78"/>
      <c r="NIX107" s="78"/>
      <c r="NIY107" s="78"/>
      <c r="NIZ107" s="78"/>
      <c r="NJA107" s="78"/>
      <c r="NJB107" s="78"/>
      <c r="NJC107" s="78"/>
      <c r="NJD107" s="78"/>
      <c r="NJE107" s="78"/>
      <c r="NJF107" s="78"/>
      <c r="NJG107" s="78"/>
      <c r="NJH107" s="78"/>
      <c r="NJI107" s="78"/>
      <c r="NJJ107" s="78"/>
      <c r="NJK107" s="78"/>
      <c r="NJL107" s="78"/>
      <c r="NJM107" s="78"/>
      <c r="NJN107" s="78"/>
      <c r="NJO107" s="78"/>
      <c r="NJP107" s="78"/>
      <c r="NJQ107" s="78"/>
      <c r="NJR107" s="78"/>
      <c r="NJS107" s="78"/>
      <c r="NJT107" s="78"/>
      <c r="NJU107" s="78"/>
      <c r="NJV107" s="78"/>
      <c r="NJW107" s="78"/>
      <c r="NJX107" s="78"/>
      <c r="NJY107" s="78"/>
      <c r="NJZ107" s="78"/>
      <c r="NKA107" s="78"/>
      <c r="NKB107" s="78"/>
      <c r="NKC107" s="78"/>
      <c r="NKD107" s="78"/>
      <c r="NKE107" s="78"/>
      <c r="NKF107" s="78"/>
      <c r="NKG107" s="78"/>
      <c r="NKH107" s="78"/>
      <c r="NKI107" s="78"/>
      <c r="NKJ107" s="78"/>
      <c r="NKK107" s="78"/>
      <c r="NKL107" s="78"/>
      <c r="NKM107" s="78"/>
      <c r="NKN107" s="78"/>
      <c r="NKO107" s="78"/>
      <c r="NKP107" s="78"/>
      <c r="NKQ107" s="78"/>
      <c r="NKR107" s="78"/>
      <c r="NKS107" s="78"/>
      <c r="NKT107" s="78"/>
      <c r="NKU107" s="78"/>
      <c r="NKV107" s="78"/>
      <c r="NKW107" s="78"/>
      <c r="NKX107" s="78"/>
      <c r="NKY107" s="78"/>
      <c r="NKZ107" s="78"/>
      <c r="NLA107" s="78"/>
      <c r="NLB107" s="78"/>
      <c r="NLC107" s="78"/>
      <c r="NLD107" s="78"/>
      <c r="NLE107" s="78"/>
      <c r="NLF107" s="78"/>
      <c r="NLG107" s="78"/>
      <c r="NLH107" s="78"/>
      <c r="NLI107" s="78"/>
      <c r="NLJ107" s="78"/>
      <c r="NLK107" s="78"/>
      <c r="NLL107" s="78"/>
      <c r="NLM107" s="78"/>
      <c r="NLN107" s="78"/>
      <c r="NLO107" s="78"/>
      <c r="NLP107" s="78"/>
      <c r="NLQ107" s="78"/>
      <c r="NLR107" s="78"/>
      <c r="NLS107" s="78"/>
      <c r="NLT107" s="78"/>
      <c r="NLU107" s="78"/>
      <c r="NLV107" s="78"/>
      <c r="NLW107" s="78"/>
      <c r="NLX107" s="78"/>
      <c r="NLY107" s="78"/>
      <c r="NLZ107" s="78"/>
      <c r="NMA107" s="78"/>
      <c r="NMB107" s="78"/>
      <c r="NMC107" s="78"/>
      <c r="NMD107" s="78"/>
      <c r="NME107" s="78"/>
      <c r="NMF107" s="78"/>
      <c r="NMG107" s="78"/>
      <c r="NMH107" s="78"/>
      <c r="NMI107" s="78"/>
      <c r="NMJ107" s="78"/>
      <c r="NMK107" s="78"/>
      <c r="NML107" s="78"/>
      <c r="NMM107" s="78"/>
      <c r="NMN107" s="78"/>
      <c r="NMO107" s="78"/>
      <c r="NMP107" s="78"/>
      <c r="NMQ107" s="78"/>
      <c r="NMR107" s="78"/>
      <c r="NMS107" s="78"/>
      <c r="NMT107" s="78"/>
      <c r="NMU107" s="78"/>
      <c r="NMV107" s="78"/>
      <c r="NMW107" s="78"/>
      <c r="NMX107" s="78"/>
      <c r="NMY107" s="78"/>
      <c r="NMZ107" s="78"/>
      <c r="NNA107" s="78"/>
      <c r="NNB107" s="78"/>
      <c r="NNC107" s="78"/>
      <c r="NND107" s="78"/>
      <c r="NNE107" s="78"/>
      <c r="NNF107" s="78"/>
      <c r="NNG107" s="78"/>
      <c r="NNH107" s="78"/>
      <c r="NNI107" s="78"/>
      <c r="NNJ107" s="78"/>
      <c r="NNK107" s="78"/>
      <c r="NNL107" s="78"/>
      <c r="NNM107" s="78"/>
      <c r="NNN107" s="78"/>
      <c r="NNO107" s="78"/>
      <c r="NNP107" s="78"/>
      <c r="NNQ107" s="78"/>
      <c r="NNR107" s="78"/>
      <c r="NNS107" s="78"/>
      <c r="NNT107" s="78"/>
      <c r="NNU107" s="78"/>
      <c r="NNV107" s="78"/>
      <c r="NNW107" s="78"/>
      <c r="NNX107" s="78"/>
      <c r="NNY107" s="78"/>
      <c r="NNZ107" s="78"/>
      <c r="NOA107" s="78"/>
      <c r="NOB107" s="78"/>
      <c r="NOC107" s="78"/>
      <c r="NOD107" s="78"/>
      <c r="NOE107" s="78"/>
      <c r="NOF107" s="78"/>
      <c r="NOG107" s="78"/>
      <c r="NOH107" s="78"/>
      <c r="NOI107" s="78"/>
      <c r="NOJ107" s="78"/>
      <c r="NOK107" s="78"/>
      <c r="NOL107" s="78"/>
      <c r="NOM107" s="78"/>
      <c r="NON107" s="78"/>
      <c r="NOO107" s="78"/>
      <c r="NOP107" s="78"/>
      <c r="NOQ107" s="78"/>
      <c r="NOR107" s="78"/>
      <c r="NOS107" s="78"/>
      <c r="NOT107" s="78"/>
      <c r="NOU107" s="78"/>
      <c r="NOV107" s="78"/>
      <c r="NOW107" s="78"/>
      <c r="NOX107" s="78"/>
      <c r="NOY107" s="78"/>
      <c r="NOZ107" s="78"/>
      <c r="NPA107" s="78"/>
      <c r="NPB107" s="78"/>
      <c r="NPC107" s="78"/>
      <c r="NPD107" s="78"/>
      <c r="NPE107" s="78"/>
      <c r="NPF107" s="78"/>
      <c r="NPG107" s="78"/>
      <c r="NPH107" s="78"/>
      <c r="NPI107" s="78"/>
      <c r="NPJ107" s="78"/>
      <c r="NPK107" s="78"/>
      <c r="NPL107" s="78"/>
      <c r="NPM107" s="78"/>
      <c r="NPN107" s="78"/>
      <c r="NPO107" s="78"/>
      <c r="NPP107" s="78"/>
      <c r="NPQ107" s="78"/>
      <c r="NPR107" s="78"/>
      <c r="NPS107" s="78"/>
      <c r="NPT107" s="78"/>
      <c r="NPU107" s="78"/>
      <c r="NPV107" s="78"/>
      <c r="NPW107" s="78"/>
      <c r="NPX107" s="78"/>
      <c r="NPY107" s="78"/>
      <c r="NPZ107" s="78"/>
      <c r="NQA107" s="78"/>
      <c r="NQB107" s="78"/>
      <c r="NQC107" s="78"/>
      <c r="NQD107" s="78"/>
      <c r="NQE107" s="78"/>
      <c r="NQF107" s="78"/>
      <c r="NQG107" s="78"/>
      <c r="NQH107" s="78"/>
      <c r="NQI107" s="78"/>
      <c r="NQJ107" s="78"/>
      <c r="NQK107" s="78"/>
      <c r="NQL107" s="78"/>
      <c r="NQM107" s="78"/>
      <c r="NQN107" s="78"/>
      <c r="NQO107" s="78"/>
      <c r="NQP107" s="78"/>
      <c r="NQQ107" s="78"/>
      <c r="NQR107" s="78"/>
      <c r="NQS107" s="78"/>
      <c r="NQT107" s="78"/>
      <c r="NQU107" s="78"/>
      <c r="NQV107" s="78"/>
      <c r="NQW107" s="78"/>
      <c r="NQX107" s="78"/>
      <c r="NQY107" s="78"/>
      <c r="NQZ107" s="78"/>
      <c r="NRA107" s="78"/>
      <c r="NRB107" s="78"/>
      <c r="NRC107" s="78"/>
      <c r="NRD107" s="78"/>
      <c r="NRE107" s="78"/>
      <c r="NRF107" s="78"/>
      <c r="NRG107" s="78"/>
      <c r="NRH107" s="78"/>
      <c r="NRI107" s="78"/>
      <c r="NRJ107" s="78"/>
      <c r="NRK107" s="78"/>
      <c r="NRL107" s="78"/>
      <c r="NRM107" s="78"/>
      <c r="NRN107" s="78"/>
      <c r="NRO107" s="78"/>
      <c r="NRP107" s="78"/>
      <c r="NRQ107" s="78"/>
      <c r="NRR107" s="78"/>
      <c r="NRS107" s="78"/>
      <c r="NRT107" s="78"/>
      <c r="NRU107" s="78"/>
      <c r="NRV107" s="78"/>
      <c r="NRW107" s="78"/>
      <c r="NRX107" s="78"/>
      <c r="NRY107" s="78"/>
      <c r="NRZ107" s="78"/>
      <c r="NSA107" s="78"/>
      <c r="NSB107" s="78"/>
      <c r="NSC107" s="78"/>
      <c r="NSD107" s="78"/>
      <c r="NSE107" s="78"/>
      <c r="NSF107" s="78"/>
      <c r="NSG107" s="78"/>
      <c r="NSH107" s="78"/>
      <c r="NSI107" s="78"/>
      <c r="NSJ107" s="78"/>
      <c r="NSK107" s="78"/>
      <c r="NSL107" s="78"/>
      <c r="NSM107" s="78"/>
      <c r="NSN107" s="78"/>
      <c r="NSO107" s="78"/>
      <c r="NSP107" s="78"/>
      <c r="NSQ107" s="78"/>
      <c r="NSR107" s="78"/>
      <c r="NSS107" s="78"/>
      <c r="NST107" s="78"/>
      <c r="NSU107" s="78"/>
      <c r="NSV107" s="78"/>
      <c r="NSW107" s="78"/>
      <c r="NSX107" s="78"/>
      <c r="NSY107" s="78"/>
      <c r="NSZ107" s="78"/>
      <c r="NTA107" s="78"/>
      <c r="NTB107" s="78"/>
      <c r="NTC107" s="78"/>
      <c r="NTD107" s="78"/>
      <c r="NTE107" s="78"/>
      <c r="NTF107" s="78"/>
      <c r="NTG107" s="78"/>
      <c r="NTH107" s="78"/>
      <c r="NTI107" s="78"/>
      <c r="NTJ107" s="78"/>
      <c r="NTK107" s="78"/>
      <c r="NTL107" s="78"/>
      <c r="NTM107" s="78"/>
      <c r="NTN107" s="78"/>
      <c r="NTO107" s="78"/>
      <c r="NTP107" s="78"/>
      <c r="NTQ107" s="78"/>
      <c r="NTR107" s="78"/>
      <c r="NTS107" s="78"/>
      <c r="NTT107" s="78"/>
      <c r="NTU107" s="78"/>
      <c r="NTV107" s="78"/>
      <c r="NTW107" s="78"/>
      <c r="NTX107" s="78"/>
      <c r="NTY107" s="78"/>
      <c r="NTZ107" s="78"/>
      <c r="NUA107" s="78"/>
      <c r="NUB107" s="78"/>
      <c r="NUC107" s="78"/>
      <c r="NUD107" s="78"/>
      <c r="NUE107" s="78"/>
      <c r="NUF107" s="78"/>
      <c r="NUG107" s="78"/>
      <c r="NUH107" s="78"/>
      <c r="NUI107" s="78"/>
      <c r="NUJ107" s="78"/>
      <c r="NUK107" s="78"/>
      <c r="NUL107" s="78"/>
      <c r="NUM107" s="78"/>
      <c r="NUN107" s="78"/>
      <c r="NUO107" s="78"/>
      <c r="NUP107" s="78"/>
      <c r="NUQ107" s="78"/>
      <c r="NUR107" s="78"/>
      <c r="NUS107" s="78"/>
      <c r="NUT107" s="78"/>
      <c r="NUU107" s="78"/>
      <c r="NUV107" s="78"/>
      <c r="NUW107" s="78"/>
      <c r="NUX107" s="78"/>
      <c r="NUY107" s="78"/>
      <c r="NUZ107" s="78"/>
      <c r="NVA107" s="78"/>
      <c r="NVB107" s="78"/>
      <c r="NVC107" s="78"/>
      <c r="NVD107" s="78"/>
      <c r="NVE107" s="78"/>
      <c r="NVF107" s="78"/>
      <c r="NVG107" s="78"/>
      <c r="NVH107" s="78"/>
      <c r="NVI107" s="78"/>
      <c r="NVJ107" s="78"/>
      <c r="NVK107" s="78"/>
      <c r="NVL107" s="78"/>
      <c r="NVM107" s="78"/>
      <c r="NVN107" s="78"/>
      <c r="NVO107" s="78"/>
      <c r="NVP107" s="78"/>
      <c r="NVQ107" s="78"/>
      <c r="NVR107" s="78"/>
      <c r="NVS107" s="78"/>
      <c r="NVT107" s="78"/>
      <c r="NVU107" s="78"/>
      <c r="NVV107" s="78"/>
      <c r="NVW107" s="78"/>
      <c r="NVX107" s="78"/>
      <c r="NVY107" s="78"/>
      <c r="NVZ107" s="78"/>
      <c r="NWA107" s="78"/>
      <c r="NWB107" s="78"/>
      <c r="NWC107" s="78"/>
      <c r="NWD107" s="78"/>
      <c r="NWE107" s="78"/>
      <c r="NWF107" s="78"/>
      <c r="NWG107" s="78"/>
      <c r="NWH107" s="78"/>
      <c r="NWI107" s="78"/>
      <c r="NWJ107" s="78"/>
      <c r="NWK107" s="78"/>
      <c r="NWL107" s="78"/>
      <c r="NWM107" s="78"/>
      <c r="NWN107" s="78"/>
      <c r="NWO107" s="78"/>
      <c r="NWP107" s="78"/>
      <c r="NWQ107" s="78"/>
      <c r="NWR107" s="78"/>
      <c r="NWS107" s="78"/>
      <c r="NWT107" s="78"/>
      <c r="NWU107" s="78"/>
      <c r="NWV107" s="78"/>
      <c r="NWW107" s="78"/>
      <c r="NWX107" s="78"/>
      <c r="NWY107" s="78"/>
      <c r="NWZ107" s="78"/>
      <c r="NXA107" s="78"/>
      <c r="NXB107" s="78"/>
      <c r="NXC107" s="78"/>
      <c r="NXD107" s="78"/>
      <c r="NXE107" s="78"/>
      <c r="NXF107" s="78"/>
      <c r="NXG107" s="78"/>
      <c r="NXH107" s="78"/>
      <c r="NXI107" s="78"/>
      <c r="NXJ107" s="78"/>
      <c r="NXK107" s="78"/>
      <c r="NXL107" s="78"/>
      <c r="NXM107" s="78"/>
      <c r="NXN107" s="78"/>
      <c r="NXO107" s="78"/>
      <c r="NXP107" s="78"/>
      <c r="NXQ107" s="78"/>
      <c r="NXR107" s="78"/>
      <c r="NXS107" s="78"/>
      <c r="NXT107" s="78"/>
      <c r="NXU107" s="78"/>
      <c r="NXV107" s="78"/>
      <c r="NXW107" s="78"/>
      <c r="NXX107" s="78"/>
      <c r="NXY107" s="78"/>
      <c r="NXZ107" s="78"/>
      <c r="NYA107" s="78"/>
      <c r="NYB107" s="78"/>
      <c r="NYC107" s="78"/>
      <c r="NYD107" s="78"/>
      <c r="NYE107" s="78"/>
      <c r="NYF107" s="78"/>
      <c r="NYG107" s="78"/>
      <c r="NYH107" s="78"/>
      <c r="NYI107" s="78"/>
      <c r="NYJ107" s="78"/>
      <c r="NYK107" s="78"/>
      <c r="NYL107" s="78"/>
      <c r="NYM107" s="78"/>
      <c r="NYN107" s="78"/>
      <c r="NYO107" s="78"/>
      <c r="NYP107" s="78"/>
      <c r="NYQ107" s="78"/>
      <c r="NYR107" s="78"/>
      <c r="NYS107" s="78"/>
      <c r="NYT107" s="78"/>
      <c r="NYU107" s="78"/>
      <c r="NYV107" s="78"/>
      <c r="NYW107" s="78"/>
      <c r="NYX107" s="78"/>
      <c r="NYY107" s="78"/>
      <c r="NYZ107" s="78"/>
      <c r="NZA107" s="78"/>
      <c r="NZB107" s="78"/>
      <c r="NZC107" s="78"/>
      <c r="NZD107" s="78"/>
      <c r="NZE107" s="78"/>
      <c r="NZF107" s="78"/>
      <c r="NZG107" s="78"/>
      <c r="NZH107" s="78"/>
      <c r="NZI107" s="78"/>
      <c r="NZJ107" s="78"/>
      <c r="NZK107" s="78"/>
      <c r="NZL107" s="78"/>
      <c r="NZM107" s="78"/>
      <c r="NZN107" s="78"/>
      <c r="NZO107" s="78"/>
      <c r="NZP107" s="78"/>
      <c r="NZQ107" s="78"/>
      <c r="NZR107" s="78"/>
      <c r="NZS107" s="78"/>
      <c r="NZT107" s="78"/>
      <c r="NZU107" s="78"/>
      <c r="NZV107" s="78"/>
      <c r="NZW107" s="78"/>
      <c r="NZX107" s="78"/>
      <c r="NZY107" s="78"/>
      <c r="NZZ107" s="78"/>
      <c r="OAA107" s="78"/>
      <c r="OAB107" s="78"/>
      <c r="OAC107" s="78"/>
      <c r="OAD107" s="78"/>
      <c r="OAE107" s="78"/>
      <c r="OAF107" s="78"/>
      <c r="OAG107" s="78"/>
      <c r="OAH107" s="78"/>
      <c r="OAI107" s="78"/>
      <c r="OAJ107" s="78"/>
      <c r="OAK107" s="78"/>
      <c r="OAL107" s="78"/>
      <c r="OAM107" s="78"/>
      <c r="OAN107" s="78"/>
      <c r="OAO107" s="78"/>
      <c r="OAP107" s="78"/>
      <c r="OAQ107" s="78"/>
      <c r="OAR107" s="78"/>
      <c r="OAS107" s="78"/>
      <c r="OAT107" s="78"/>
      <c r="OAU107" s="78"/>
      <c r="OAV107" s="78"/>
      <c r="OAW107" s="78"/>
      <c r="OAX107" s="78"/>
      <c r="OAY107" s="78"/>
      <c r="OAZ107" s="78"/>
      <c r="OBA107" s="78"/>
      <c r="OBB107" s="78"/>
      <c r="OBC107" s="78"/>
      <c r="OBD107" s="78"/>
      <c r="OBE107" s="78"/>
      <c r="OBF107" s="78"/>
      <c r="OBG107" s="78"/>
      <c r="OBH107" s="78"/>
      <c r="OBI107" s="78"/>
      <c r="OBJ107" s="78"/>
      <c r="OBK107" s="78"/>
      <c r="OBL107" s="78"/>
      <c r="OBM107" s="78"/>
      <c r="OBN107" s="78"/>
      <c r="OBO107" s="78"/>
      <c r="OBP107" s="78"/>
      <c r="OBQ107" s="78"/>
      <c r="OBR107" s="78"/>
      <c r="OBS107" s="78"/>
      <c r="OBT107" s="78"/>
      <c r="OBU107" s="78"/>
      <c r="OBV107" s="78"/>
      <c r="OBW107" s="78"/>
      <c r="OBX107" s="78"/>
      <c r="OBY107" s="78"/>
      <c r="OBZ107" s="78"/>
      <c r="OCA107" s="78"/>
      <c r="OCB107" s="78"/>
      <c r="OCC107" s="78"/>
      <c r="OCD107" s="78"/>
      <c r="OCE107" s="78"/>
      <c r="OCF107" s="78"/>
      <c r="OCG107" s="78"/>
      <c r="OCH107" s="78"/>
      <c r="OCI107" s="78"/>
      <c r="OCJ107" s="78"/>
      <c r="OCK107" s="78"/>
      <c r="OCL107" s="78"/>
      <c r="OCM107" s="78"/>
      <c r="OCN107" s="78"/>
      <c r="OCO107" s="78"/>
      <c r="OCP107" s="78"/>
      <c r="OCQ107" s="78"/>
      <c r="OCR107" s="78"/>
      <c r="OCS107" s="78"/>
      <c r="OCT107" s="78"/>
      <c r="OCU107" s="78"/>
      <c r="OCV107" s="78"/>
      <c r="OCW107" s="78"/>
      <c r="OCX107" s="78"/>
      <c r="OCY107" s="78"/>
      <c r="OCZ107" s="78"/>
      <c r="ODA107" s="78"/>
      <c r="ODB107" s="78"/>
      <c r="ODC107" s="78"/>
      <c r="ODD107" s="78"/>
      <c r="ODE107" s="78"/>
      <c r="ODF107" s="78"/>
      <c r="ODG107" s="78"/>
      <c r="ODH107" s="78"/>
      <c r="ODI107" s="78"/>
      <c r="ODJ107" s="78"/>
      <c r="ODK107" s="78"/>
      <c r="ODL107" s="78"/>
      <c r="ODM107" s="78"/>
      <c r="ODN107" s="78"/>
      <c r="ODO107" s="78"/>
      <c r="ODP107" s="78"/>
      <c r="ODQ107" s="78"/>
      <c r="ODR107" s="78"/>
      <c r="ODS107" s="78"/>
      <c r="ODT107" s="78"/>
      <c r="ODU107" s="78"/>
      <c r="ODV107" s="78"/>
      <c r="ODW107" s="78"/>
      <c r="ODX107" s="78"/>
      <c r="ODY107" s="78"/>
      <c r="ODZ107" s="78"/>
      <c r="OEA107" s="78"/>
      <c r="OEB107" s="78"/>
      <c r="OEC107" s="78"/>
      <c r="OED107" s="78"/>
      <c r="OEE107" s="78"/>
      <c r="OEF107" s="78"/>
      <c r="OEG107" s="78"/>
      <c r="OEH107" s="78"/>
      <c r="OEI107" s="78"/>
      <c r="OEJ107" s="78"/>
      <c r="OEK107" s="78"/>
      <c r="OEL107" s="78"/>
      <c r="OEM107" s="78"/>
      <c r="OEN107" s="78"/>
      <c r="OEO107" s="78"/>
      <c r="OEP107" s="78"/>
      <c r="OEQ107" s="78"/>
      <c r="OER107" s="78"/>
      <c r="OES107" s="78"/>
      <c r="OET107" s="78"/>
      <c r="OEU107" s="78"/>
      <c r="OEV107" s="78"/>
      <c r="OEW107" s="78"/>
      <c r="OEX107" s="78"/>
      <c r="OEY107" s="78"/>
      <c r="OEZ107" s="78"/>
      <c r="OFA107" s="78"/>
      <c r="OFB107" s="78"/>
      <c r="OFC107" s="78"/>
      <c r="OFD107" s="78"/>
      <c r="OFE107" s="78"/>
      <c r="OFF107" s="78"/>
      <c r="OFG107" s="78"/>
      <c r="OFH107" s="78"/>
      <c r="OFI107" s="78"/>
      <c r="OFJ107" s="78"/>
      <c r="OFK107" s="78"/>
      <c r="OFL107" s="78"/>
      <c r="OFM107" s="78"/>
      <c r="OFN107" s="78"/>
      <c r="OFO107" s="78"/>
      <c r="OFP107" s="78"/>
      <c r="OFQ107" s="78"/>
      <c r="OFR107" s="78"/>
      <c r="OFS107" s="78"/>
      <c r="OFT107" s="78"/>
      <c r="OFU107" s="78"/>
      <c r="OFV107" s="78"/>
      <c r="OFW107" s="78"/>
      <c r="OFX107" s="78"/>
      <c r="OFY107" s="78"/>
      <c r="OFZ107" s="78"/>
      <c r="OGA107" s="78"/>
      <c r="OGB107" s="78"/>
      <c r="OGC107" s="78"/>
      <c r="OGD107" s="78"/>
      <c r="OGE107" s="78"/>
      <c r="OGF107" s="78"/>
      <c r="OGG107" s="78"/>
      <c r="OGH107" s="78"/>
      <c r="OGI107" s="78"/>
      <c r="OGJ107" s="78"/>
      <c r="OGK107" s="78"/>
      <c r="OGL107" s="78"/>
      <c r="OGM107" s="78"/>
      <c r="OGN107" s="78"/>
      <c r="OGO107" s="78"/>
      <c r="OGP107" s="78"/>
      <c r="OGQ107" s="78"/>
      <c r="OGR107" s="78"/>
      <c r="OGS107" s="78"/>
      <c r="OGT107" s="78"/>
      <c r="OGU107" s="78"/>
      <c r="OGV107" s="78"/>
      <c r="OGW107" s="78"/>
      <c r="OGX107" s="78"/>
      <c r="OGY107" s="78"/>
      <c r="OGZ107" s="78"/>
      <c r="OHA107" s="78"/>
      <c r="OHB107" s="78"/>
      <c r="OHC107" s="78"/>
      <c r="OHD107" s="78"/>
      <c r="OHE107" s="78"/>
      <c r="OHF107" s="78"/>
      <c r="OHG107" s="78"/>
      <c r="OHH107" s="78"/>
      <c r="OHI107" s="78"/>
      <c r="OHJ107" s="78"/>
      <c r="OHK107" s="78"/>
      <c r="OHL107" s="78"/>
      <c r="OHM107" s="78"/>
      <c r="OHN107" s="78"/>
      <c r="OHO107" s="78"/>
      <c r="OHP107" s="78"/>
      <c r="OHQ107" s="78"/>
      <c r="OHR107" s="78"/>
      <c r="OHS107" s="78"/>
      <c r="OHT107" s="78"/>
      <c r="OHU107" s="78"/>
      <c r="OHV107" s="78"/>
      <c r="OHW107" s="78"/>
      <c r="OHX107" s="78"/>
      <c r="OHY107" s="78"/>
      <c r="OHZ107" s="78"/>
      <c r="OIA107" s="78"/>
      <c r="OIB107" s="78"/>
      <c r="OIC107" s="78"/>
      <c r="OID107" s="78"/>
      <c r="OIE107" s="78"/>
      <c r="OIF107" s="78"/>
      <c r="OIG107" s="78"/>
      <c r="OIH107" s="78"/>
      <c r="OII107" s="78"/>
      <c r="OIJ107" s="78"/>
      <c r="OIK107" s="78"/>
      <c r="OIL107" s="78"/>
      <c r="OIM107" s="78"/>
      <c r="OIN107" s="78"/>
      <c r="OIO107" s="78"/>
      <c r="OIP107" s="78"/>
      <c r="OIQ107" s="78"/>
      <c r="OIR107" s="78"/>
      <c r="OIS107" s="78"/>
      <c r="OIT107" s="78"/>
      <c r="OIU107" s="78"/>
      <c r="OIV107" s="78"/>
      <c r="OIW107" s="78"/>
      <c r="OIX107" s="78"/>
      <c r="OIY107" s="78"/>
      <c r="OIZ107" s="78"/>
      <c r="OJA107" s="78"/>
      <c r="OJB107" s="78"/>
      <c r="OJC107" s="78"/>
      <c r="OJD107" s="78"/>
      <c r="OJE107" s="78"/>
      <c r="OJF107" s="78"/>
      <c r="OJG107" s="78"/>
      <c r="OJH107" s="78"/>
      <c r="OJI107" s="78"/>
      <c r="OJJ107" s="78"/>
      <c r="OJK107" s="78"/>
      <c r="OJL107" s="78"/>
      <c r="OJM107" s="78"/>
      <c r="OJN107" s="78"/>
      <c r="OJO107" s="78"/>
      <c r="OJP107" s="78"/>
      <c r="OJQ107" s="78"/>
      <c r="OJR107" s="78"/>
      <c r="OJS107" s="78"/>
      <c r="OJT107" s="78"/>
      <c r="OJU107" s="78"/>
      <c r="OJV107" s="78"/>
      <c r="OJW107" s="78"/>
      <c r="OJX107" s="78"/>
      <c r="OJY107" s="78"/>
      <c r="OJZ107" s="78"/>
      <c r="OKA107" s="78"/>
      <c r="OKB107" s="78"/>
      <c r="OKC107" s="78"/>
      <c r="OKD107" s="78"/>
      <c r="OKE107" s="78"/>
      <c r="OKF107" s="78"/>
      <c r="OKG107" s="78"/>
      <c r="OKH107" s="78"/>
      <c r="OKI107" s="78"/>
      <c r="OKJ107" s="78"/>
      <c r="OKK107" s="78"/>
      <c r="OKL107" s="78"/>
      <c r="OKM107" s="78"/>
      <c r="OKN107" s="78"/>
      <c r="OKO107" s="78"/>
      <c r="OKP107" s="78"/>
      <c r="OKQ107" s="78"/>
      <c r="OKR107" s="78"/>
      <c r="OKS107" s="78"/>
      <c r="OKT107" s="78"/>
      <c r="OKU107" s="78"/>
      <c r="OKV107" s="78"/>
      <c r="OKW107" s="78"/>
      <c r="OKX107" s="78"/>
      <c r="OKY107" s="78"/>
      <c r="OKZ107" s="78"/>
      <c r="OLA107" s="78"/>
      <c r="OLB107" s="78"/>
      <c r="OLC107" s="78"/>
      <c r="OLD107" s="78"/>
      <c r="OLE107" s="78"/>
      <c r="OLF107" s="78"/>
      <c r="OLG107" s="78"/>
      <c r="OLH107" s="78"/>
      <c r="OLI107" s="78"/>
      <c r="OLJ107" s="78"/>
      <c r="OLK107" s="78"/>
      <c r="OLL107" s="78"/>
      <c r="OLM107" s="78"/>
      <c r="OLN107" s="78"/>
      <c r="OLO107" s="78"/>
      <c r="OLP107" s="78"/>
      <c r="OLQ107" s="78"/>
      <c r="OLR107" s="78"/>
      <c r="OLS107" s="78"/>
      <c r="OLT107" s="78"/>
      <c r="OLU107" s="78"/>
      <c r="OLV107" s="78"/>
      <c r="OLW107" s="78"/>
      <c r="OLX107" s="78"/>
      <c r="OLY107" s="78"/>
      <c r="OLZ107" s="78"/>
      <c r="OMA107" s="78"/>
      <c r="OMB107" s="78"/>
      <c r="OMC107" s="78"/>
      <c r="OMD107" s="78"/>
      <c r="OME107" s="78"/>
      <c r="OMF107" s="78"/>
      <c r="OMG107" s="78"/>
      <c r="OMH107" s="78"/>
      <c r="OMI107" s="78"/>
      <c r="OMJ107" s="78"/>
      <c r="OMK107" s="78"/>
      <c r="OML107" s="78"/>
      <c r="OMM107" s="78"/>
      <c r="OMN107" s="78"/>
      <c r="OMO107" s="78"/>
      <c r="OMP107" s="78"/>
      <c r="OMQ107" s="78"/>
      <c r="OMR107" s="78"/>
      <c r="OMS107" s="78"/>
      <c r="OMT107" s="78"/>
      <c r="OMU107" s="78"/>
      <c r="OMV107" s="78"/>
      <c r="OMW107" s="78"/>
      <c r="OMX107" s="78"/>
      <c r="OMY107" s="78"/>
      <c r="OMZ107" s="78"/>
      <c r="ONA107" s="78"/>
      <c r="ONB107" s="78"/>
      <c r="ONC107" s="78"/>
      <c r="OND107" s="78"/>
      <c r="ONE107" s="78"/>
      <c r="ONF107" s="78"/>
      <c r="ONG107" s="78"/>
      <c r="ONH107" s="78"/>
      <c r="ONI107" s="78"/>
      <c r="ONJ107" s="78"/>
      <c r="ONK107" s="78"/>
      <c r="ONL107" s="78"/>
      <c r="ONM107" s="78"/>
      <c r="ONN107" s="78"/>
      <c r="ONO107" s="78"/>
      <c r="ONP107" s="78"/>
      <c r="ONQ107" s="78"/>
      <c r="ONR107" s="78"/>
      <c r="ONS107" s="78"/>
      <c r="ONT107" s="78"/>
      <c r="ONU107" s="78"/>
      <c r="ONV107" s="78"/>
      <c r="ONW107" s="78"/>
      <c r="ONX107" s="78"/>
      <c r="ONY107" s="78"/>
      <c r="ONZ107" s="78"/>
      <c r="OOA107" s="78"/>
      <c r="OOB107" s="78"/>
      <c r="OOC107" s="78"/>
      <c r="OOD107" s="78"/>
      <c r="OOE107" s="78"/>
      <c r="OOF107" s="78"/>
      <c r="OOG107" s="78"/>
      <c r="OOH107" s="78"/>
      <c r="OOI107" s="78"/>
      <c r="OOJ107" s="78"/>
      <c r="OOK107" s="78"/>
      <c r="OOL107" s="78"/>
      <c r="OOM107" s="78"/>
      <c r="OON107" s="78"/>
      <c r="OOO107" s="78"/>
      <c r="OOP107" s="78"/>
      <c r="OOQ107" s="78"/>
      <c r="OOR107" s="78"/>
      <c r="OOS107" s="78"/>
      <c r="OOT107" s="78"/>
      <c r="OOU107" s="78"/>
      <c r="OOV107" s="78"/>
      <c r="OOW107" s="78"/>
      <c r="OOX107" s="78"/>
      <c r="OOY107" s="78"/>
      <c r="OOZ107" s="78"/>
      <c r="OPA107" s="78"/>
      <c r="OPB107" s="78"/>
      <c r="OPC107" s="78"/>
      <c r="OPD107" s="78"/>
      <c r="OPE107" s="78"/>
      <c r="OPF107" s="78"/>
      <c r="OPG107" s="78"/>
      <c r="OPH107" s="78"/>
      <c r="OPI107" s="78"/>
      <c r="OPJ107" s="78"/>
      <c r="OPK107" s="78"/>
      <c r="OPL107" s="78"/>
      <c r="OPM107" s="78"/>
      <c r="OPN107" s="78"/>
      <c r="OPO107" s="78"/>
      <c r="OPP107" s="78"/>
      <c r="OPQ107" s="78"/>
      <c r="OPR107" s="78"/>
      <c r="OPS107" s="78"/>
      <c r="OPT107" s="78"/>
      <c r="OPU107" s="78"/>
      <c r="OPV107" s="78"/>
      <c r="OPW107" s="78"/>
      <c r="OPX107" s="78"/>
      <c r="OPY107" s="78"/>
      <c r="OPZ107" s="78"/>
      <c r="OQA107" s="78"/>
      <c r="OQB107" s="78"/>
      <c r="OQC107" s="78"/>
      <c r="OQD107" s="78"/>
      <c r="OQE107" s="78"/>
      <c r="OQF107" s="78"/>
      <c r="OQG107" s="78"/>
      <c r="OQH107" s="78"/>
      <c r="OQI107" s="78"/>
      <c r="OQJ107" s="78"/>
      <c r="OQK107" s="78"/>
      <c r="OQL107" s="78"/>
      <c r="OQM107" s="78"/>
      <c r="OQN107" s="78"/>
      <c r="OQO107" s="78"/>
      <c r="OQP107" s="78"/>
      <c r="OQQ107" s="78"/>
      <c r="OQR107" s="78"/>
      <c r="OQS107" s="78"/>
      <c r="OQT107" s="78"/>
      <c r="OQU107" s="78"/>
      <c r="OQV107" s="78"/>
      <c r="OQW107" s="78"/>
      <c r="OQX107" s="78"/>
      <c r="OQY107" s="78"/>
      <c r="OQZ107" s="78"/>
      <c r="ORA107" s="78"/>
      <c r="ORB107" s="78"/>
      <c r="ORC107" s="78"/>
      <c r="ORD107" s="78"/>
      <c r="ORE107" s="78"/>
      <c r="ORF107" s="78"/>
      <c r="ORG107" s="78"/>
      <c r="ORH107" s="78"/>
      <c r="ORI107" s="78"/>
      <c r="ORJ107" s="78"/>
      <c r="ORK107" s="78"/>
      <c r="ORL107" s="78"/>
      <c r="ORM107" s="78"/>
      <c r="ORN107" s="78"/>
      <c r="ORO107" s="78"/>
      <c r="ORP107" s="78"/>
      <c r="ORQ107" s="78"/>
      <c r="ORR107" s="78"/>
      <c r="ORS107" s="78"/>
      <c r="ORT107" s="78"/>
      <c r="ORU107" s="78"/>
      <c r="ORV107" s="78"/>
      <c r="ORW107" s="78"/>
      <c r="ORX107" s="78"/>
      <c r="ORY107" s="78"/>
      <c r="ORZ107" s="78"/>
      <c r="OSA107" s="78"/>
      <c r="OSB107" s="78"/>
      <c r="OSC107" s="78"/>
      <c r="OSD107" s="78"/>
      <c r="OSE107" s="78"/>
      <c r="OSF107" s="78"/>
      <c r="OSG107" s="78"/>
      <c r="OSH107" s="78"/>
      <c r="OSI107" s="78"/>
      <c r="OSJ107" s="78"/>
      <c r="OSK107" s="78"/>
      <c r="OSL107" s="78"/>
      <c r="OSM107" s="78"/>
      <c r="OSN107" s="78"/>
      <c r="OSO107" s="78"/>
      <c r="OSP107" s="78"/>
      <c r="OSQ107" s="78"/>
      <c r="OSR107" s="78"/>
      <c r="OSS107" s="78"/>
      <c r="OST107" s="78"/>
      <c r="OSU107" s="78"/>
      <c r="OSV107" s="78"/>
      <c r="OSW107" s="78"/>
      <c r="OSX107" s="78"/>
      <c r="OSY107" s="78"/>
      <c r="OSZ107" s="78"/>
      <c r="OTA107" s="78"/>
      <c r="OTB107" s="78"/>
      <c r="OTC107" s="78"/>
      <c r="OTD107" s="78"/>
      <c r="OTE107" s="78"/>
      <c r="OTF107" s="78"/>
      <c r="OTG107" s="78"/>
      <c r="OTH107" s="78"/>
      <c r="OTI107" s="78"/>
      <c r="OTJ107" s="78"/>
      <c r="OTK107" s="78"/>
      <c r="OTL107" s="78"/>
      <c r="OTM107" s="78"/>
      <c r="OTN107" s="78"/>
      <c r="OTO107" s="78"/>
      <c r="OTP107" s="78"/>
      <c r="OTQ107" s="78"/>
      <c r="OTR107" s="78"/>
      <c r="OTS107" s="78"/>
      <c r="OTT107" s="78"/>
      <c r="OTU107" s="78"/>
      <c r="OTV107" s="78"/>
      <c r="OTW107" s="78"/>
      <c r="OTX107" s="78"/>
      <c r="OTY107" s="78"/>
      <c r="OTZ107" s="78"/>
      <c r="OUA107" s="78"/>
      <c r="OUB107" s="78"/>
      <c r="OUC107" s="78"/>
      <c r="OUD107" s="78"/>
      <c r="OUE107" s="78"/>
      <c r="OUF107" s="78"/>
      <c r="OUG107" s="78"/>
      <c r="OUH107" s="78"/>
      <c r="OUI107" s="78"/>
      <c r="OUJ107" s="78"/>
      <c r="OUK107" s="78"/>
      <c r="OUL107" s="78"/>
      <c r="OUM107" s="78"/>
      <c r="OUN107" s="78"/>
      <c r="OUO107" s="78"/>
      <c r="OUP107" s="78"/>
      <c r="OUQ107" s="78"/>
      <c r="OUR107" s="78"/>
      <c r="OUS107" s="78"/>
      <c r="OUT107" s="78"/>
      <c r="OUU107" s="78"/>
      <c r="OUV107" s="78"/>
      <c r="OUW107" s="78"/>
      <c r="OUX107" s="78"/>
      <c r="OUY107" s="78"/>
      <c r="OUZ107" s="78"/>
      <c r="OVA107" s="78"/>
      <c r="OVB107" s="78"/>
      <c r="OVC107" s="78"/>
      <c r="OVD107" s="78"/>
      <c r="OVE107" s="78"/>
      <c r="OVF107" s="78"/>
      <c r="OVG107" s="78"/>
      <c r="OVH107" s="78"/>
      <c r="OVI107" s="78"/>
      <c r="OVJ107" s="78"/>
      <c r="OVK107" s="78"/>
      <c r="OVL107" s="78"/>
      <c r="OVM107" s="78"/>
      <c r="OVN107" s="78"/>
      <c r="OVO107" s="78"/>
      <c r="OVP107" s="78"/>
      <c r="OVQ107" s="78"/>
      <c r="OVR107" s="78"/>
      <c r="OVS107" s="78"/>
      <c r="OVT107" s="78"/>
      <c r="OVU107" s="78"/>
      <c r="OVV107" s="78"/>
      <c r="OVW107" s="78"/>
      <c r="OVX107" s="78"/>
      <c r="OVY107" s="78"/>
      <c r="OVZ107" s="78"/>
      <c r="OWA107" s="78"/>
      <c r="OWB107" s="78"/>
      <c r="OWC107" s="78"/>
      <c r="OWD107" s="78"/>
      <c r="OWE107" s="78"/>
      <c r="OWF107" s="78"/>
      <c r="OWG107" s="78"/>
      <c r="OWH107" s="78"/>
      <c r="OWI107" s="78"/>
      <c r="OWJ107" s="78"/>
      <c r="OWK107" s="78"/>
      <c r="OWL107" s="78"/>
      <c r="OWM107" s="78"/>
      <c r="OWN107" s="78"/>
      <c r="OWO107" s="78"/>
      <c r="OWP107" s="78"/>
      <c r="OWQ107" s="78"/>
      <c r="OWR107" s="78"/>
      <c r="OWS107" s="78"/>
      <c r="OWT107" s="78"/>
      <c r="OWU107" s="78"/>
      <c r="OWV107" s="78"/>
      <c r="OWW107" s="78"/>
      <c r="OWX107" s="78"/>
      <c r="OWY107" s="78"/>
      <c r="OWZ107" s="78"/>
      <c r="OXA107" s="78"/>
      <c r="OXB107" s="78"/>
      <c r="OXC107" s="78"/>
      <c r="OXD107" s="78"/>
      <c r="OXE107" s="78"/>
      <c r="OXF107" s="78"/>
      <c r="OXG107" s="78"/>
      <c r="OXH107" s="78"/>
      <c r="OXI107" s="78"/>
      <c r="OXJ107" s="78"/>
      <c r="OXK107" s="78"/>
      <c r="OXL107" s="78"/>
      <c r="OXM107" s="78"/>
      <c r="OXN107" s="78"/>
      <c r="OXO107" s="78"/>
      <c r="OXP107" s="78"/>
      <c r="OXQ107" s="78"/>
      <c r="OXR107" s="78"/>
      <c r="OXS107" s="78"/>
      <c r="OXT107" s="78"/>
      <c r="OXU107" s="78"/>
      <c r="OXV107" s="78"/>
      <c r="OXW107" s="78"/>
      <c r="OXX107" s="78"/>
      <c r="OXY107" s="78"/>
      <c r="OXZ107" s="78"/>
      <c r="OYA107" s="78"/>
      <c r="OYB107" s="78"/>
      <c r="OYC107" s="78"/>
      <c r="OYD107" s="78"/>
      <c r="OYE107" s="78"/>
      <c r="OYF107" s="78"/>
      <c r="OYG107" s="78"/>
      <c r="OYH107" s="78"/>
      <c r="OYI107" s="78"/>
      <c r="OYJ107" s="78"/>
      <c r="OYK107" s="78"/>
      <c r="OYL107" s="78"/>
      <c r="OYM107" s="78"/>
      <c r="OYN107" s="78"/>
      <c r="OYO107" s="78"/>
      <c r="OYP107" s="78"/>
      <c r="OYQ107" s="78"/>
      <c r="OYR107" s="78"/>
      <c r="OYS107" s="78"/>
      <c r="OYT107" s="78"/>
      <c r="OYU107" s="78"/>
      <c r="OYV107" s="78"/>
      <c r="OYW107" s="78"/>
      <c r="OYX107" s="78"/>
      <c r="OYY107" s="78"/>
      <c r="OYZ107" s="78"/>
      <c r="OZA107" s="78"/>
      <c r="OZB107" s="78"/>
      <c r="OZC107" s="78"/>
      <c r="OZD107" s="78"/>
      <c r="OZE107" s="78"/>
      <c r="OZF107" s="78"/>
      <c r="OZG107" s="78"/>
      <c r="OZH107" s="78"/>
      <c r="OZI107" s="78"/>
      <c r="OZJ107" s="78"/>
      <c r="OZK107" s="78"/>
      <c r="OZL107" s="78"/>
      <c r="OZM107" s="78"/>
      <c r="OZN107" s="78"/>
      <c r="OZO107" s="78"/>
      <c r="OZP107" s="78"/>
      <c r="OZQ107" s="78"/>
      <c r="OZR107" s="78"/>
      <c r="OZS107" s="78"/>
      <c r="OZT107" s="78"/>
      <c r="OZU107" s="78"/>
      <c r="OZV107" s="78"/>
      <c r="OZW107" s="78"/>
      <c r="OZX107" s="78"/>
      <c r="OZY107" s="78"/>
      <c r="OZZ107" s="78"/>
      <c r="PAA107" s="78"/>
      <c r="PAB107" s="78"/>
      <c r="PAC107" s="78"/>
      <c r="PAD107" s="78"/>
      <c r="PAE107" s="78"/>
      <c r="PAF107" s="78"/>
      <c r="PAG107" s="78"/>
      <c r="PAH107" s="78"/>
      <c r="PAI107" s="78"/>
      <c r="PAJ107" s="78"/>
      <c r="PAK107" s="78"/>
      <c r="PAL107" s="78"/>
      <c r="PAM107" s="78"/>
      <c r="PAN107" s="78"/>
      <c r="PAO107" s="78"/>
      <c r="PAP107" s="78"/>
      <c r="PAQ107" s="78"/>
      <c r="PAR107" s="78"/>
      <c r="PAS107" s="78"/>
      <c r="PAT107" s="78"/>
      <c r="PAU107" s="78"/>
      <c r="PAV107" s="78"/>
      <c r="PAW107" s="78"/>
      <c r="PAX107" s="78"/>
      <c r="PAY107" s="78"/>
      <c r="PAZ107" s="78"/>
      <c r="PBA107" s="78"/>
      <c r="PBB107" s="78"/>
      <c r="PBC107" s="78"/>
      <c r="PBD107" s="78"/>
      <c r="PBE107" s="78"/>
      <c r="PBF107" s="78"/>
      <c r="PBG107" s="78"/>
      <c r="PBH107" s="78"/>
      <c r="PBI107" s="78"/>
      <c r="PBJ107" s="78"/>
      <c r="PBK107" s="78"/>
      <c r="PBL107" s="78"/>
      <c r="PBM107" s="78"/>
      <c r="PBN107" s="78"/>
      <c r="PBO107" s="78"/>
      <c r="PBP107" s="78"/>
      <c r="PBQ107" s="78"/>
      <c r="PBR107" s="78"/>
      <c r="PBS107" s="78"/>
      <c r="PBT107" s="78"/>
      <c r="PBU107" s="78"/>
      <c r="PBV107" s="78"/>
      <c r="PBW107" s="78"/>
      <c r="PBX107" s="78"/>
      <c r="PBY107" s="78"/>
      <c r="PBZ107" s="78"/>
      <c r="PCA107" s="78"/>
      <c r="PCB107" s="78"/>
      <c r="PCC107" s="78"/>
      <c r="PCD107" s="78"/>
      <c r="PCE107" s="78"/>
      <c r="PCF107" s="78"/>
      <c r="PCG107" s="78"/>
      <c r="PCH107" s="78"/>
      <c r="PCI107" s="78"/>
      <c r="PCJ107" s="78"/>
      <c r="PCK107" s="78"/>
      <c r="PCL107" s="78"/>
      <c r="PCM107" s="78"/>
      <c r="PCN107" s="78"/>
      <c r="PCO107" s="78"/>
      <c r="PCP107" s="78"/>
      <c r="PCQ107" s="78"/>
      <c r="PCR107" s="78"/>
      <c r="PCS107" s="78"/>
      <c r="PCT107" s="78"/>
      <c r="PCU107" s="78"/>
      <c r="PCV107" s="78"/>
      <c r="PCW107" s="78"/>
      <c r="PCX107" s="78"/>
      <c r="PCY107" s="78"/>
      <c r="PCZ107" s="78"/>
      <c r="PDA107" s="78"/>
      <c r="PDB107" s="78"/>
      <c r="PDC107" s="78"/>
      <c r="PDD107" s="78"/>
      <c r="PDE107" s="78"/>
      <c r="PDF107" s="78"/>
      <c r="PDG107" s="78"/>
      <c r="PDH107" s="78"/>
      <c r="PDI107" s="78"/>
      <c r="PDJ107" s="78"/>
      <c r="PDK107" s="78"/>
      <c r="PDL107" s="78"/>
      <c r="PDM107" s="78"/>
      <c r="PDN107" s="78"/>
      <c r="PDO107" s="78"/>
      <c r="PDP107" s="78"/>
      <c r="PDQ107" s="78"/>
      <c r="PDR107" s="78"/>
      <c r="PDS107" s="78"/>
      <c r="PDT107" s="78"/>
      <c r="PDU107" s="78"/>
      <c r="PDV107" s="78"/>
      <c r="PDW107" s="78"/>
      <c r="PDX107" s="78"/>
      <c r="PDY107" s="78"/>
      <c r="PDZ107" s="78"/>
      <c r="PEA107" s="78"/>
      <c r="PEB107" s="78"/>
      <c r="PEC107" s="78"/>
      <c r="PED107" s="78"/>
      <c r="PEE107" s="78"/>
      <c r="PEF107" s="78"/>
      <c r="PEG107" s="78"/>
      <c r="PEH107" s="78"/>
      <c r="PEI107" s="78"/>
      <c r="PEJ107" s="78"/>
      <c r="PEK107" s="78"/>
      <c r="PEL107" s="78"/>
      <c r="PEM107" s="78"/>
      <c r="PEN107" s="78"/>
      <c r="PEO107" s="78"/>
      <c r="PEP107" s="78"/>
      <c r="PEQ107" s="78"/>
      <c r="PER107" s="78"/>
      <c r="PES107" s="78"/>
      <c r="PET107" s="78"/>
      <c r="PEU107" s="78"/>
      <c r="PEV107" s="78"/>
      <c r="PEW107" s="78"/>
      <c r="PEX107" s="78"/>
      <c r="PEY107" s="78"/>
      <c r="PEZ107" s="78"/>
      <c r="PFA107" s="78"/>
      <c r="PFB107" s="78"/>
      <c r="PFC107" s="78"/>
      <c r="PFD107" s="78"/>
      <c r="PFE107" s="78"/>
      <c r="PFF107" s="78"/>
      <c r="PFG107" s="78"/>
      <c r="PFH107" s="78"/>
      <c r="PFI107" s="78"/>
      <c r="PFJ107" s="78"/>
      <c r="PFK107" s="78"/>
      <c r="PFL107" s="78"/>
      <c r="PFM107" s="78"/>
      <c r="PFN107" s="78"/>
      <c r="PFO107" s="78"/>
      <c r="PFP107" s="78"/>
      <c r="PFQ107" s="78"/>
      <c r="PFR107" s="78"/>
      <c r="PFS107" s="78"/>
      <c r="PFT107" s="78"/>
      <c r="PFU107" s="78"/>
      <c r="PFV107" s="78"/>
      <c r="PFW107" s="78"/>
      <c r="PFX107" s="78"/>
      <c r="PFY107" s="78"/>
      <c r="PFZ107" s="78"/>
      <c r="PGA107" s="78"/>
      <c r="PGB107" s="78"/>
      <c r="PGC107" s="78"/>
      <c r="PGD107" s="78"/>
      <c r="PGE107" s="78"/>
      <c r="PGF107" s="78"/>
      <c r="PGG107" s="78"/>
      <c r="PGH107" s="78"/>
      <c r="PGI107" s="78"/>
      <c r="PGJ107" s="78"/>
      <c r="PGK107" s="78"/>
      <c r="PGL107" s="78"/>
      <c r="PGM107" s="78"/>
      <c r="PGN107" s="78"/>
      <c r="PGO107" s="78"/>
      <c r="PGP107" s="78"/>
      <c r="PGQ107" s="78"/>
      <c r="PGR107" s="78"/>
      <c r="PGS107" s="78"/>
      <c r="PGT107" s="78"/>
      <c r="PGU107" s="78"/>
      <c r="PGV107" s="78"/>
      <c r="PGW107" s="78"/>
      <c r="PGX107" s="78"/>
      <c r="PGY107" s="78"/>
      <c r="PGZ107" s="78"/>
      <c r="PHA107" s="78"/>
      <c r="PHB107" s="78"/>
      <c r="PHC107" s="78"/>
      <c r="PHD107" s="78"/>
      <c r="PHE107" s="78"/>
      <c r="PHF107" s="78"/>
      <c r="PHG107" s="78"/>
      <c r="PHH107" s="78"/>
      <c r="PHI107" s="78"/>
      <c r="PHJ107" s="78"/>
      <c r="PHK107" s="78"/>
      <c r="PHL107" s="78"/>
      <c r="PHM107" s="78"/>
      <c r="PHN107" s="78"/>
      <c r="PHO107" s="78"/>
      <c r="PHP107" s="78"/>
      <c r="PHQ107" s="78"/>
      <c r="PHR107" s="78"/>
      <c r="PHS107" s="78"/>
      <c r="PHT107" s="78"/>
      <c r="PHU107" s="78"/>
      <c r="PHV107" s="78"/>
      <c r="PHW107" s="78"/>
      <c r="PHX107" s="78"/>
      <c r="PHY107" s="78"/>
      <c r="PHZ107" s="78"/>
      <c r="PIA107" s="78"/>
      <c r="PIB107" s="78"/>
      <c r="PIC107" s="78"/>
      <c r="PID107" s="78"/>
      <c r="PIE107" s="78"/>
      <c r="PIF107" s="78"/>
      <c r="PIG107" s="78"/>
      <c r="PIH107" s="78"/>
      <c r="PII107" s="78"/>
      <c r="PIJ107" s="78"/>
      <c r="PIK107" s="78"/>
      <c r="PIL107" s="78"/>
      <c r="PIM107" s="78"/>
      <c r="PIN107" s="78"/>
      <c r="PIO107" s="78"/>
      <c r="PIP107" s="78"/>
      <c r="PIQ107" s="78"/>
      <c r="PIR107" s="78"/>
      <c r="PIS107" s="78"/>
      <c r="PIT107" s="78"/>
      <c r="PIU107" s="78"/>
      <c r="PIV107" s="78"/>
      <c r="PIW107" s="78"/>
      <c r="PIX107" s="78"/>
      <c r="PIY107" s="78"/>
      <c r="PIZ107" s="78"/>
      <c r="PJA107" s="78"/>
      <c r="PJB107" s="78"/>
      <c r="PJC107" s="78"/>
      <c r="PJD107" s="78"/>
      <c r="PJE107" s="78"/>
      <c r="PJF107" s="78"/>
      <c r="PJG107" s="78"/>
      <c r="PJH107" s="78"/>
      <c r="PJI107" s="78"/>
      <c r="PJJ107" s="78"/>
      <c r="PJK107" s="78"/>
      <c r="PJL107" s="78"/>
      <c r="PJM107" s="78"/>
      <c r="PJN107" s="78"/>
      <c r="PJO107" s="78"/>
      <c r="PJP107" s="78"/>
      <c r="PJQ107" s="78"/>
      <c r="PJR107" s="78"/>
      <c r="PJS107" s="78"/>
      <c r="PJT107" s="78"/>
      <c r="PJU107" s="78"/>
      <c r="PJV107" s="78"/>
      <c r="PJW107" s="78"/>
      <c r="PJX107" s="78"/>
      <c r="PJY107" s="78"/>
      <c r="PJZ107" s="78"/>
      <c r="PKA107" s="78"/>
      <c r="PKB107" s="78"/>
      <c r="PKC107" s="78"/>
      <c r="PKD107" s="78"/>
      <c r="PKE107" s="78"/>
      <c r="PKF107" s="78"/>
      <c r="PKG107" s="78"/>
      <c r="PKH107" s="78"/>
      <c r="PKI107" s="78"/>
      <c r="PKJ107" s="78"/>
      <c r="PKK107" s="78"/>
      <c r="PKL107" s="78"/>
      <c r="PKM107" s="78"/>
      <c r="PKN107" s="78"/>
      <c r="PKO107" s="78"/>
      <c r="PKP107" s="78"/>
      <c r="PKQ107" s="78"/>
      <c r="PKR107" s="78"/>
      <c r="PKS107" s="78"/>
      <c r="PKT107" s="78"/>
      <c r="PKU107" s="78"/>
      <c r="PKV107" s="78"/>
      <c r="PKW107" s="78"/>
      <c r="PKX107" s="78"/>
      <c r="PKY107" s="78"/>
      <c r="PKZ107" s="78"/>
      <c r="PLA107" s="78"/>
      <c r="PLB107" s="78"/>
      <c r="PLC107" s="78"/>
      <c r="PLD107" s="78"/>
      <c r="PLE107" s="78"/>
      <c r="PLF107" s="78"/>
      <c r="PLG107" s="78"/>
      <c r="PLH107" s="78"/>
      <c r="PLI107" s="78"/>
      <c r="PLJ107" s="78"/>
      <c r="PLK107" s="78"/>
      <c r="PLL107" s="78"/>
      <c r="PLM107" s="78"/>
      <c r="PLN107" s="78"/>
      <c r="PLO107" s="78"/>
      <c r="PLP107" s="78"/>
      <c r="PLQ107" s="78"/>
      <c r="PLR107" s="78"/>
      <c r="PLS107" s="78"/>
      <c r="PLT107" s="78"/>
      <c r="PLU107" s="78"/>
      <c r="PLV107" s="78"/>
      <c r="PLW107" s="78"/>
      <c r="PLX107" s="78"/>
      <c r="PLY107" s="78"/>
      <c r="PLZ107" s="78"/>
      <c r="PMA107" s="78"/>
      <c r="PMB107" s="78"/>
      <c r="PMC107" s="78"/>
      <c r="PMD107" s="78"/>
      <c r="PME107" s="78"/>
      <c r="PMF107" s="78"/>
      <c r="PMG107" s="78"/>
      <c r="PMH107" s="78"/>
      <c r="PMI107" s="78"/>
      <c r="PMJ107" s="78"/>
      <c r="PMK107" s="78"/>
      <c r="PML107" s="78"/>
      <c r="PMM107" s="78"/>
      <c r="PMN107" s="78"/>
      <c r="PMO107" s="78"/>
      <c r="PMP107" s="78"/>
      <c r="PMQ107" s="78"/>
      <c r="PMR107" s="78"/>
      <c r="PMS107" s="78"/>
      <c r="PMT107" s="78"/>
      <c r="PMU107" s="78"/>
      <c r="PMV107" s="78"/>
      <c r="PMW107" s="78"/>
      <c r="PMX107" s="78"/>
      <c r="PMY107" s="78"/>
      <c r="PMZ107" s="78"/>
      <c r="PNA107" s="78"/>
      <c r="PNB107" s="78"/>
      <c r="PNC107" s="78"/>
      <c r="PND107" s="78"/>
      <c r="PNE107" s="78"/>
      <c r="PNF107" s="78"/>
      <c r="PNG107" s="78"/>
      <c r="PNH107" s="78"/>
      <c r="PNI107" s="78"/>
      <c r="PNJ107" s="78"/>
      <c r="PNK107" s="78"/>
      <c r="PNL107" s="78"/>
      <c r="PNM107" s="78"/>
      <c r="PNN107" s="78"/>
      <c r="PNO107" s="78"/>
      <c r="PNP107" s="78"/>
      <c r="PNQ107" s="78"/>
      <c r="PNR107" s="78"/>
      <c r="PNS107" s="78"/>
      <c r="PNT107" s="78"/>
      <c r="PNU107" s="78"/>
      <c r="PNV107" s="78"/>
      <c r="PNW107" s="78"/>
      <c r="PNX107" s="78"/>
      <c r="PNY107" s="78"/>
      <c r="PNZ107" s="78"/>
      <c r="POA107" s="78"/>
      <c r="POB107" s="78"/>
      <c r="POC107" s="78"/>
      <c r="POD107" s="78"/>
      <c r="POE107" s="78"/>
      <c r="POF107" s="78"/>
      <c r="POG107" s="78"/>
      <c r="POH107" s="78"/>
      <c r="POI107" s="78"/>
      <c r="POJ107" s="78"/>
      <c r="POK107" s="78"/>
      <c r="POL107" s="78"/>
      <c r="POM107" s="78"/>
      <c r="PON107" s="78"/>
      <c r="POO107" s="78"/>
      <c r="POP107" s="78"/>
      <c r="POQ107" s="78"/>
      <c r="POR107" s="78"/>
      <c r="POS107" s="78"/>
      <c r="POT107" s="78"/>
      <c r="POU107" s="78"/>
      <c r="POV107" s="78"/>
      <c r="POW107" s="78"/>
      <c r="POX107" s="78"/>
      <c r="POY107" s="78"/>
      <c r="POZ107" s="78"/>
      <c r="PPA107" s="78"/>
      <c r="PPB107" s="78"/>
      <c r="PPC107" s="78"/>
      <c r="PPD107" s="78"/>
      <c r="PPE107" s="78"/>
      <c r="PPF107" s="78"/>
      <c r="PPG107" s="78"/>
      <c r="PPH107" s="78"/>
      <c r="PPI107" s="78"/>
      <c r="PPJ107" s="78"/>
      <c r="PPK107" s="78"/>
      <c r="PPL107" s="78"/>
      <c r="PPM107" s="78"/>
      <c r="PPN107" s="78"/>
      <c r="PPO107" s="78"/>
      <c r="PPP107" s="78"/>
      <c r="PPQ107" s="78"/>
      <c r="PPR107" s="78"/>
      <c r="PPS107" s="78"/>
      <c r="PPT107" s="78"/>
      <c r="PPU107" s="78"/>
      <c r="PPV107" s="78"/>
      <c r="PPW107" s="78"/>
      <c r="PPX107" s="78"/>
      <c r="PPY107" s="78"/>
      <c r="PPZ107" s="78"/>
      <c r="PQA107" s="78"/>
      <c r="PQB107" s="78"/>
      <c r="PQC107" s="78"/>
      <c r="PQD107" s="78"/>
      <c r="PQE107" s="78"/>
      <c r="PQF107" s="78"/>
      <c r="PQG107" s="78"/>
      <c r="PQH107" s="78"/>
      <c r="PQI107" s="78"/>
      <c r="PQJ107" s="78"/>
      <c r="PQK107" s="78"/>
      <c r="PQL107" s="78"/>
      <c r="PQM107" s="78"/>
      <c r="PQN107" s="78"/>
      <c r="PQO107" s="78"/>
      <c r="PQP107" s="78"/>
      <c r="PQQ107" s="78"/>
      <c r="PQR107" s="78"/>
      <c r="PQS107" s="78"/>
      <c r="PQT107" s="78"/>
      <c r="PQU107" s="78"/>
      <c r="PQV107" s="78"/>
      <c r="PQW107" s="78"/>
      <c r="PQX107" s="78"/>
      <c r="PQY107" s="78"/>
      <c r="PQZ107" s="78"/>
      <c r="PRA107" s="78"/>
      <c r="PRB107" s="78"/>
      <c r="PRC107" s="78"/>
      <c r="PRD107" s="78"/>
      <c r="PRE107" s="78"/>
      <c r="PRF107" s="78"/>
      <c r="PRG107" s="78"/>
      <c r="PRH107" s="78"/>
      <c r="PRI107" s="78"/>
      <c r="PRJ107" s="78"/>
      <c r="PRK107" s="78"/>
      <c r="PRL107" s="78"/>
      <c r="PRM107" s="78"/>
      <c r="PRN107" s="78"/>
      <c r="PRO107" s="78"/>
      <c r="PRP107" s="78"/>
      <c r="PRQ107" s="78"/>
      <c r="PRR107" s="78"/>
      <c r="PRS107" s="78"/>
      <c r="PRT107" s="78"/>
      <c r="PRU107" s="78"/>
      <c r="PRV107" s="78"/>
      <c r="PRW107" s="78"/>
      <c r="PRX107" s="78"/>
      <c r="PRY107" s="78"/>
      <c r="PRZ107" s="78"/>
      <c r="PSA107" s="78"/>
      <c r="PSB107" s="78"/>
      <c r="PSC107" s="78"/>
      <c r="PSD107" s="78"/>
      <c r="PSE107" s="78"/>
      <c r="PSF107" s="78"/>
      <c r="PSG107" s="78"/>
      <c r="PSH107" s="78"/>
      <c r="PSI107" s="78"/>
      <c r="PSJ107" s="78"/>
      <c r="PSK107" s="78"/>
      <c r="PSL107" s="78"/>
      <c r="PSM107" s="78"/>
      <c r="PSN107" s="78"/>
      <c r="PSO107" s="78"/>
      <c r="PSP107" s="78"/>
      <c r="PSQ107" s="78"/>
      <c r="PSR107" s="78"/>
      <c r="PSS107" s="78"/>
      <c r="PST107" s="78"/>
      <c r="PSU107" s="78"/>
      <c r="PSV107" s="78"/>
      <c r="PSW107" s="78"/>
      <c r="PSX107" s="78"/>
      <c r="PSY107" s="78"/>
      <c r="PSZ107" s="78"/>
      <c r="PTA107" s="78"/>
      <c r="PTB107" s="78"/>
      <c r="PTC107" s="78"/>
      <c r="PTD107" s="78"/>
      <c r="PTE107" s="78"/>
      <c r="PTF107" s="78"/>
      <c r="PTG107" s="78"/>
      <c r="PTH107" s="78"/>
      <c r="PTI107" s="78"/>
      <c r="PTJ107" s="78"/>
      <c r="PTK107" s="78"/>
      <c r="PTL107" s="78"/>
      <c r="PTM107" s="78"/>
      <c r="PTN107" s="78"/>
      <c r="PTO107" s="78"/>
      <c r="PTP107" s="78"/>
      <c r="PTQ107" s="78"/>
      <c r="PTR107" s="78"/>
      <c r="PTS107" s="78"/>
      <c r="PTT107" s="78"/>
      <c r="PTU107" s="78"/>
      <c r="PTV107" s="78"/>
      <c r="PTW107" s="78"/>
      <c r="PTX107" s="78"/>
      <c r="PTY107" s="78"/>
      <c r="PTZ107" s="78"/>
      <c r="PUA107" s="78"/>
      <c r="PUB107" s="78"/>
      <c r="PUC107" s="78"/>
      <c r="PUD107" s="78"/>
      <c r="PUE107" s="78"/>
      <c r="PUF107" s="78"/>
      <c r="PUG107" s="78"/>
      <c r="PUH107" s="78"/>
      <c r="PUI107" s="78"/>
      <c r="PUJ107" s="78"/>
      <c r="PUK107" s="78"/>
      <c r="PUL107" s="78"/>
      <c r="PUM107" s="78"/>
      <c r="PUN107" s="78"/>
      <c r="PUO107" s="78"/>
      <c r="PUP107" s="78"/>
      <c r="PUQ107" s="78"/>
      <c r="PUR107" s="78"/>
      <c r="PUS107" s="78"/>
      <c r="PUT107" s="78"/>
      <c r="PUU107" s="78"/>
      <c r="PUV107" s="78"/>
      <c r="PUW107" s="78"/>
      <c r="PUX107" s="78"/>
      <c r="PUY107" s="78"/>
      <c r="PUZ107" s="78"/>
      <c r="PVA107" s="78"/>
      <c r="PVB107" s="78"/>
      <c r="PVC107" s="78"/>
      <c r="PVD107" s="78"/>
      <c r="PVE107" s="78"/>
      <c r="PVF107" s="78"/>
      <c r="PVG107" s="78"/>
      <c r="PVH107" s="78"/>
      <c r="PVI107" s="78"/>
      <c r="PVJ107" s="78"/>
      <c r="PVK107" s="78"/>
      <c r="PVL107" s="78"/>
      <c r="PVM107" s="78"/>
      <c r="PVN107" s="78"/>
      <c r="PVO107" s="78"/>
      <c r="PVP107" s="78"/>
      <c r="PVQ107" s="78"/>
      <c r="PVR107" s="78"/>
      <c r="PVS107" s="78"/>
      <c r="PVT107" s="78"/>
      <c r="PVU107" s="78"/>
      <c r="PVV107" s="78"/>
      <c r="PVW107" s="78"/>
      <c r="PVX107" s="78"/>
      <c r="PVY107" s="78"/>
      <c r="PVZ107" s="78"/>
      <c r="PWA107" s="78"/>
      <c r="PWB107" s="78"/>
      <c r="PWC107" s="78"/>
      <c r="PWD107" s="78"/>
      <c r="PWE107" s="78"/>
      <c r="PWF107" s="78"/>
      <c r="PWG107" s="78"/>
      <c r="PWH107" s="78"/>
      <c r="PWI107" s="78"/>
      <c r="PWJ107" s="78"/>
      <c r="PWK107" s="78"/>
      <c r="PWL107" s="78"/>
      <c r="PWM107" s="78"/>
      <c r="PWN107" s="78"/>
      <c r="PWO107" s="78"/>
      <c r="PWP107" s="78"/>
      <c r="PWQ107" s="78"/>
      <c r="PWR107" s="78"/>
      <c r="PWS107" s="78"/>
      <c r="PWT107" s="78"/>
      <c r="PWU107" s="78"/>
      <c r="PWV107" s="78"/>
      <c r="PWW107" s="78"/>
      <c r="PWX107" s="78"/>
      <c r="PWY107" s="78"/>
      <c r="PWZ107" s="78"/>
      <c r="PXA107" s="78"/>
      <c r="PXB107" s="78"/>
      <c r="PXC107" s="78"/>
      <c r="PXD107" s="78"/>
      <c r="PXE107" s="78"/>
      <c r="PXF107" s="78"/>
      <c r="PXG107" s="78"/>
      <c r="PXH107" s="78"/>
      <c r="PXI107" s="78"/>
      <c r="PXJ107" s="78"/>
      <c r="PXK107" s="78"/>
      <c r="PXL107" s="78"/>
      <c r="PXM107" s="78"/>
      <c r="PXN107" s="78"/>
      <c r="PXO107" s="78"/>
      <c r="PXP107" s="78"/>
      <c r="PXQ107" s="78"/>
      <c r="PXR107" s="78"/>
      <c r="PXS107" s="78"/>
      <c r="PXT107" s="78"/>
      <c r="PXU107" s="78"/>
      <c r="PXV107" s="78"/>
      <c r="PXW107" s="78"/>
      <c r="PXX107" s="78"/>
      <c r="PXY107" s="78"/>
      <c r="PXZ107" s="78"/>
      <c r="PYA107" s="78"/>
      <c r="PYB107" s="78"/>
      <c r="PYC107" s="78"/>
      <c r="PYD107" s="78"/>
      <c r="PYE107" s="78"/>
      <c r="PYF107" s="78"/>
      <c r="PYG107" s="78"/>
      <c r="PYH107" s="78"/>
      <c r="PYI107" s="78"/>
      <c r="PYJ107" s="78"/>
      <c r="PYK107" s="78"/>
      <c r="PYL107" s="78"/>
      <c r="PYM107" s="78"/>
      <c r="PYN107" s="78"/>
      <c r="PYO107" s="78"/>
      <c r="PYP107" s="78"/>
      <c r="PYQ107" s="78"/>
      <c r="PYR107" s="78"/>
      <c r="PYS107" s="78"/>
      <c r="PYT107" s="78"/>
      <c r="PYU107" s="78"/>
      <c r="PYV107" s="78"/>
      <c r="PYW107" s="78"/>
      <c r="PYX107" s="78"/>
      <c r="PYY107" s="78"/>
      <c r="PYZ107" s="78"/>
      <c r="PZA107" s="78"/>
      <c r="PZB107" s="78"/>
      <c r="PZC107" s="78"/>
      <c r="PZD107" s="78"/>
      <c r="PZE107" s="78"/>
      <c r="PZF107" s="78"/>
      <c r="PZG107" s="78"/>
      <c r="PZH107" s="78"/>
      <c r="PZI107" s="78"/>
      <c r="PZJ107" s="78"/>
      <c r="PZK107" s="78"/>
      <c r="PZL107" s="78"/>
      <c r="PZM107" s="78"/>
      <c r="PZN107" s="78"/>
      <c r="PZO107" s="78"/>
      <c r="PZP107" s="78"/>
      <c r="PZQ107" s="78"/>
      <c r="PZR107" s="78"/>
      <c r="PZS107" s="78"/>
      <c r="PZT107" s="78"/>
      <c r="PZU107" s="78"/>
      <c r="PZV107" s="78"/>
      <c r="PZW107" s="78"/>
      <c r="PZX107" s="78"/>
      <c r="PZY107" s="78"/>
      <c r="PZZ107" s="78"/>
      <c r="QAA107" s="78"/>
      <c r="QAB107" s="78"/>
      <c r="QAC107" s="78"/>
      <c r="QAD107" s="78"/>
      <c r="QAE107" s="78"/>
      <c r="QAF107" s="78"/>
      <c r="QAG107" s="78"/>
      <c r="QAH107" s="78"/>
      <c r="QAI107" s="78"/>
      <c r="QAJ107" s="78"/>
      <c r="QAK107" s="78"/>
      <c r="QAL107" s="78"/>
      <c r="QAM107" s="78"/>
      <c r="QAN107" s="78"/>
      <c r="QAO107" s="78"/>
      <c r="QAP107" s="78"/>
      <c r="QAQ107" s="78"/>
      <c r="QAR107" s="78"/>
      <c r="QAS107" s="78"/>
      <c r="QAT107" s="78"/>
      <c r="QAU107" s="78"/>
      <c r="QAV107" s="78"/>
      <c r="QAW107" s="78"/>
      <c r="QAX107" s="78"/>
      <c r="QAY107" s="78"/>
      <c r="QAZ107" s="78"/>
      <c r="QBA107" s="78"/>
      <c r="QBB107" s="78"/>
      <c r="QBC107" s="78"/>
      <c r="QBD107" s="78"/>
      <c r="QBE107" s="78"/>
      <c r="QBF107" s="78"/>
      <c r="QBG107" s="78"/>
      <c r="QBH107" s="78"/>
      <c r="QBI107" s="78"/>
      <c r="QBJ107" s="78"/>
      <c r="QBK107" s="78"/>
      <c r="QBL107" s="78"/>
      <c r="QBM107" s="78"/>
      <c r="QBN107" s="78"/>
      <c r="QBO107" s="78"/>
      <c r="QBP107" s="78"/>
      <c r="QBQ107" s="78"/>
      <c r="QBR107" s="78"/>
      <c r="QBS107" s="78"/>
      <c r="QBT107" s="78"/>
      <c r="QBU107" s="78"/>
      <c r="QBV107" s="78"/>
      <c r="QBW107" s="78"/>
      <c r="QBX107" s="78"/>
      <c r="QBY107" s="78"/>
      <c r="QBZ107" s="78"/>
      <c r="QCA107" s="78"/>
      <c r="QCB107" s="78"/>
      <c r="QCC107" s="78"/>
      <c r="QCD107" s="78"/>
      <c r="QCE107" s="78"/>
      <c r="QCF107" s="78"/>
      <c r="QCG107" s="78"/>
      <c r="QCH107" s="78"/>
      <c r="QCI107" s="78"/>
      <c r="QCJ107" s="78"/>
      <c r="QCK107" s="78"/>
      <c r="QCL107" s="78"/>
      <c r="QCM107" s="78"/>
      <c r="QCN107" s="78"/>
      <c r="QCO107" s="78"/>
      <c r="QCP107" s="78"/>
      <c r="QCQ107" s="78"/>
      <c r="QCR107" s="78"/>
      <c r="QCS107" s="78"/>
      <c r="QCT107" s="78"/>
      <c r="QCU107" s="78"/>
      <c r="QCV107" s="78"/>
      <c r="QCW107" s="78"/>
      <c r="QCX107" s="78"/>
      <c r="QCY107" s="78"/>
      <c r="QCZ107" s="78"/>
      <c r="QDA107" s="78"/>
      <c r="QDB107" s="78"/>
      <c r="QDC107" s="78"/>
      <c r="QDD107" s="78"/>
      <c r="QDE107" s="78"/>
      <c r="QDF107" s="78"/>
      <c r="QDG107" s="78"/>
      <c r="QDH107" s="78"/>
      <c r="QDI107" s="78"/>
      <c r="QDJ107" s="78"/>
      <c r="QDK107" s="78"/>
      <c r="QDL107" s="78"/>
      <c r="QDM107" s="78"/>
      <c r="QDN107" s="78"/>
      <c r="QDO107" s="78"/>
      <c r="QDP107" s="78"/>
      <c r="QDQ107" s="78"/>
      <c r="QDR107" s="78"/>
      <c r="QDS107" s="78"/>
      <c r="QDT107" s="78"/>
      <c r="QDU107" s="78"/>
      <c r="QDV107" s="78"/>
      <c r="QDW107" s="78"/>
      <c r="QDX107" s="78"/>
      <c r="QDY107" s="78"/>
      <c r="QDZ107" s="78"/>
      <c r="QEA107" s="78"/>
      <c r="QEB107" s="78"/>
      <c r="QEC107" s="78"/>
      <c r="QED107" s="78"/>
      <c r="QEE107" s="78"/>
      <c r="QEF107" s="78"/>
      <c r="QEG107" s="78"/>
      <c r="QEH107" s="78"/>
      <c r="QEI107" s="78"/>
      <c r="QEJ107" s="78"/>
      <c r="QEK107" s="78"/>
      <c r="QEL107" s="78"/>
      <c r="QEM107" s="78"/>
      <c r="QEN107" s="78"/>
      <c r="QEO107" s="78"/>
      <c r="QEP107" s="78"/>
      <c r="QEQ107" s="78"/>
      <c r="QER107" s="78"/>
      <c r="QES107" s="78"/>
      <c r="QET107" s="78"/>
      <c r="QEU107" s="78"/>
      <c r="QEV107" s="78"/>
      <c r="QEW107" s="78"/>
      <c r="QEX107" s="78"/>
      <c r="QEY107" s="78"/>
      <c r="QEZ107" s="78"/>
      <c r="QFA107" s="78"/>
      <c r="QFB107" s="78"/>
      <c r="QFC107" s="78"/>
      <c r="QFD107" s="78"/>
      <c r="QFE107" s="78"/>
      <c r="QFF107" s="78"/>
      <c r="QFG107" s="78"/>
      <c r="QFH107" s="78"/>
      <c r="QFI107" s="78"/>
      <c r="QFJ107" s="78"/>
      <c r="QFK107" s="78"/>
      <c r="QFL107" s="78"/>
      <c r="QFM107" s="78"/>
      <c r="QFN107" s="78"/>
      <c r="QFO107" s="78"/>
      <c r="QFP107" s="78"/>
      <c r="QFQ107" s="78"/>
      <c r="QFR107" s="78"/>
      <c r="QFS107" s="78"/>
      <c r="QFT107" s="78"/>
      <c r="QFU107" s="78"/>
      <c r="QFV107" s="78"/>
      <c r="QFW107" s="78"/>
      <c r="QFX107" s="78"/>
      <c r="QFY107" s="78"/>
      <c r="QFZ107" s="78"/>
      <c r="QGA107" s="78"/>
      <c r="QGB107" s="78"/>
      <c r="QGC107" s="78"/>
      <c r="QGD107" s="78"/>
      <c r="QGE107" s="78"/>
      <c r="QGF107" s="78"/>
      <c r="QGG107" s="78"/>
      <c r="QGH107" s="78"/>
      <c r="QGI107" s="78"/>
      <c r="QGJ107" s="78"/>
      <c r="QGK107" s="78"/>
      <c r="QGL107" s="78"/>
      <c r="QGM107" s="78"/>
      <c r="QGN107" s="78"/>
      <c r="QGO107" s="78"/>
      <c r="QGP107" s="78"/>
      <c r="QGQ107" s="78"/>
      <c r="QGR107" s="78"/>
      <c r="QGS107" s="78"/>
      <c r="QGT107" s="78"/>
      <c r="QGU107" s="78"/>
      <c r="QGV107" s="78"/>
      <c r="QGW107" s="78"/>
      <c r="QGX107" s="78"/>
      <c r="QGY107" s="78"/>
      <c r="QGZ107" s="78"/>
      <c r="QHA107" s="78"/>
      <c r="QHB107" s="78"/>
      <c r="QHC107" s="78"/>
      <c r="QHD107" s="78"/>
      <c r="QHE107" s="78"/>
      <c r="QHF107" s="78"/>
      <c r="QHG107" s="78"/>
      <c r="QHH107" s="78"/>
      <c r="QHI107" s="78"/>
      <c r="QHJ107" s="78"/>
      <c r="QHK107" s="78"/>
      <c r="QHL107" s="78"/>
      <c r="QHM107" s="78"/>
      <c r="QHN107" s="78"/>
      <c r="QHO107" s="78"/>
      <c r="QHP107" s="78"/>
      <c r="QHQ107" s="78"/>
      <c r="QHR107" s="78"/>
      <c r="QHS107" s="78"/>
      <c r="QHT107" s="78"/>
      <c r="QHU107" s="78"/>
      <c r="QHV107" s="78"/>
      <c r="QHW107" s="78"/>
      <c r="QHX107" s="78"/>
      <c r="QHY107" s="78"/>
      <c r="QHZ107" s="78"/>
      <c r="QIA107" s="78"/>
      <c r="QIB107" s="78"/>
      <c r="QIC107" s="78"/>
      <c r="QID107" s="78"/>
      <c r="QIE107" s="78"/>
      <c r="QIF107" s="78"/>
      <c r="QIG107" s="78"/>
      <c r="QIH107" s="78"/>
      <c r="QII107" s="78"/>
      <c r="QIJ107" s="78"/>
      <c r="QIK107" s="78"/>
      <c r="QIL107" s="78"/>
      <c r="QIM107" s="78"/>
      <c r="QIN107" s="78"/>
      <c r="QIO107" s="78"/>
      <c r="QIP107" s="78"/>
      <c r="QIQ107" s="78"/>
      <c r="QIR107" s="78"/>
      <c r="QIS107" s="78"/>
      <c r="QIT107" s="78"/>
      <c r="QIU107" s="78"/>
      <c r="QIV107" s="78"/>
      <c r="QIW107" s="78"/>
      <c r="QIX107" s="78"/>
      <c r="QIY107" s="78"/>
      <c r="QIZ107" s="78"/>
      <c r="QJA107" s="78"/>
      <c r="QJB107" s="78"/>
      <c r="QJC107" s="78"/>
      <c r="QJD107" s="78"/>
      <c r="QJE107" s="78"/>
      <c r="QJF107" s="78"/>
      <c r="QJG107" s="78"/>
      <c r="QJH107" s="78"/>
      <c r="QJI107" s="78"/>
      <c r="QJJ107" s="78"/>
      <c r="QJK107" s="78"/>
      <c r="QJL107" s="78"/>
      <c r="QJM107" s="78"/>
      <c r="QJN107" s="78"/>
      <c r="QJO107" s="78"/>
      <c r="QJP107" s="78"/>
      <c r="QJQ107" s="78"/>
      <c r="QJR107" s="78"/>
      <c r="QJS107" s="78"/>
      <c r="QJT107" s="78"/>
      <c r="QJU107" s="78"/>
      <c r="QJV107" s="78"/>
      <c r="QJW107" s="78"/>
      <c r="QJX107" s="78"/>
      <c r="QJY107" s="78"/>
      <c r="QJZ107" s="78"/>
      <c r="QKA107" s="78"/>
      <c r="QKB107" s="78"/>
      <c r="QKC107" s="78"/>
      <c r="QKD107" s="78"/>
      <c r="QKE107" s="78"/>
      <c r="QKF107" s="78"/>
      <c r="QKG107" s="78"/>
      <c r="QKH107" s="78"/>
      <c r="QKI107" s="78"/>
      <c r="QKJ107" s="78"/>
      <c r="QKK107" s="78"/>
      <c r="QKL107" s="78"/>
      <c r="QKM107" s="78"/>
      <c r="QKN107" s="78"/>
      <c r="QKO107" s="78"/>
      <c r="QKP107" s="78"/>
      <c r="QKQ107" s="78"/>
      <c r="QKR107" s="78"/>
      <c r="QKS107" s="78"/>
      <c r="QKT107" s="78"/>
      <c r="QKU107" s="78"/>
      <c r="QKV107" s="78"/>
      <c r="QKW107" s="78"/>
      <c r="QKX107" s="78"/>
      <c r="QKY107" s="78"/>
      <c r="QKZ107" s="78"/>
      <c r="QLA107" s="78"/>
      <c r="QLB107" s="78"/>
      <c r="QLC107" s="78"/>
      <c r="QLD107" s="78"/>
      <c r="QLE107" s="78"/>
      <c r="QLF107" s="78"/>
      <c r="QLG107" s="78"/>
      <c r="QLH107" s="78"/>
      <c r="QLI107" s="78"/>
      <c r="QLJ107" s="78"/>
      <c r="QLK107" s="78"/>
      <c r="QLL107" s="78"/>
      <c r="QLM107" s="78"/>
      <c r="QLN107" s="78"/>
      <c r="QLO107" s="78"/>
      <c r="QLP107" s="78"/>
      <c r="QLQ107" s="78"/>
      <c r="QLR107" s="78"/>
      <c r="QLS107" s="78"/>
      <c r="QLT107" s="78"/>
      <c r="QLU107" s="78"/>
      <c r="QLV107" s="78"/>
      <c r="QLW107" s="78"/>
      <c r="QLX107" s="78"/>
      <c r="QLY107" s="78"/>
      <c r="QLZ107" s="78"/>
      <c r="QMA107" s="78"/>
      <c r="QMB107" s="78"/>
      <c r="QMC107" s="78"/>
      <c r="QMD107" s="78"/>
      <c r="QME107" s="78"/>
      <c r="QMF107" s="78"/>
      <c r="QMG107" s="78"/>
      <c r="QMH107" s="78"/>
      <c r="QMI107" s="78"/>
      <c r="QMJ107" s="78"/>
      <c r="QMK107" s="78"/>
      <c r="QML107" s="78"/>
      <c r="QMM107" s="78"/>
      <c r="QMN107" s="78"/>
      <c r="QMO107" s="78"/>
      <c r="QMP107" s="78"/>
      <c r="QMQ107" s="78"/>
      <c r="QMR107" s="78"/>
      <c r="QMS107" s="78"/>
      <c r="QMT107" s="78"/>
      <c r="QMU107" s="78"/>
      <c r="QMV107" s="78"/>
      <c r="QMW107" s="78"/>
      <c r="QMX107" s="78"/>
      <c r="QMY107" s="78"/>
      <c r="QMZ107" s="78"/>
      <c r="QNA107" s="78"/>
      <c r="QNB107" s="78"/>
      <c r="QNC107" s="78"/>
      <c r="QND107" s="78"/>
      <c r="QNE107" s="78"/>
      <c r="QNF107" s="78"/>
      <c r="QNG107" s="78"/>
      <c r="QNH107" s="78"/>
      <c r="QNI107" s="78"/>
      <c r="QNJ107" s="78"/>
      <c r="QNK107" s="78"/>
      <c r="QNL107" s="78"/>
      <c r="QNM107" s="78"/>
      <c r="QNN107" s="78"/>
      <c r="QNO107" s="78"/>
      <c r="QNP107" s="78"/>
      <c r="QNQ107" s="78"/>
      <c r="QNR107" s="78"/>
      <c r="QNS107" s="78"/>
      <c r="QNT107" s="78"/>
      <c r="QNU107" s="78"/>
      <c r="QNV107" s="78"/>
      <c r="QNW107" s="78"/>
      <c r="QNX107" s="78"/>
      <c r="QNY107" s="78"/>
      <c r="QNZ107" s="78"/>
      <c r="QOA107" s="78"/>
      <c r="QOB107" s="78"/>
      <c r="QOC107" s="78"/>
      <c r="QOD107" s="78"/>
      <c r="QOE107" s="78"/>
      <c r="QOF107" s="78"/>
      <c r="QOG107" s="78"/>
      <c r="QOH107" s="78"/>
      <c r="QOI107" s="78"/>
      <c r="QOJ107" s="78"/>
      <c r="QOK107" s="78"/>
      <c r="QOL107" s="78"/>
      <c r="QOM107" s="78"/>
      <c r="QON107" s="78"/>
      <c r="QOO107" s="78"/>
      <c r="QOP107" s="78"/>
      <c r="QOQ107" s="78"/>
      <c r="QOR107" s="78"/>
      <c r="QOS107" s="78"/>
      <c r="QOT107" s="78"/>
      <c r="QOU107" s="78"/>
      <c r="QOV107" s="78"/>
      <c r="QOW107" s="78"/>
      <c r="QOX107" s="78"/>
      <c r="QOY107" s="78"/>
      <c r="QOZ107" s="78"/>
      <c r="QPA107" s="78"/>
      <c r="QPB107" s="78"/>
      <c r="QPC107" s="78"/>
      <c r="QPD107" s="78"/>
      <c r="QPE107" s="78"/>
      <c r="QPF107" s="78"/>
      <c r="QPG107" s="78"/>
      <c r="QPH107" s="78"/>
      <c r="QPI107" s="78"/>
      <c r="QPJ107" s="78"/>
      <c r="QPK107" s="78"/>
      <c r="QPL107" s="78"/>
      <c r="QPM107" s="78"/>
      <c r="QPN107" s="78"/>
      <c r="QPO107" s="78"/>
      <c r="QPP107" s="78"/>
      <c r="QPQ107" s="78"/>
      <c r="QPR107" s="78"/>
      <c r="QPS107" s="78"/>
      <c r="QPT107" s="78"/>
      <c r="QPU107" s="78"/>
      <c r="QPV107" s="78"/>
      <c r="QPW107" s="78"/>
      <c r="QPX107" s="78"/>
      <c r="QPY107" s="78"/>
      <c r="QPZ107" s="78"/>
      <c r="QQA107" s="78"/>
      <c r="QQB107" s="78"/>
      <c r="QQC107" s="78"/>
      <c r="QQD107" s="78"/>
      <c r="QQE107" s="78"/>
      <c r="QQF107" s="78"/>
      <c r="QQG107" s="78"/>
      <c r="QQH107" s="78"/>
      <c r="QQI107" s="78"/>
      <c r="QQJ107" s="78"/>
      <c r="QQK107" s="78"/>
      <c r="QQL107" s="78"/>
      <c r="QQM107" s="78"/>
      <c r="QQN107" s="78"/>
      <c r="QQO107" s="78"/>
      <c r="QQP107" s="78"/>
      <c r="QQQ107" s="78"/>
      <c r="QQR107" s="78"/>
      <c r="QQS107" s="78"/>
      <c r="QQT107" s="78"/>
      <c r="QQU107" s="78"/>
      <c r="QQV107" s="78"/>
      <c r="QQW107" s="78"/>
      <c r="QQX107" s="78"/>
      <c r="QQY107" s="78"/>
      <c r="QQZ107" s="78"/>
      <c r="QRA107" s="78"/>
      <c r="QRB107" s="78"/>
      <c r="QRC107" s="78"/>
      <c r="QRD107" s="78"/>
      <c r="QRE107" s="78"/>
      <c r="QRF107" s="78"/>
      <c r="QRG107" s="78"/>
      <c r="QRH107" s="78"/>
      <c r="QRI107" s="78"/>
      <c r="QRJ107" s="78"/>
      <c r="QRK107" s="78"/>
      <c r="QRL107" s="78"/>
      <c r="QRM107" s="78"/>
      <c r="QRN107" s="78"/>
      <c r="QRO107" s="78"/>
      <c r="QRP107" s="78"/>
      <c r="QRQ107" s="78"/>
      <c r="QRR107" s="78"/>
      <c r="QRS107" s="78"/>
      <c r="QRT107" s="78"/>
      <c r="QRU107" s="78"/>
      <c r="QRV107" s="78"/>
      <c r="QRW107" s="78"/>
      <c r="QRX107" s="78"/>
      <c r="QRY107" s="78"/>
      <c r="QRZ107" s="78"/>
      <c r="QSA107" s="78"/>
      <c r="QSB107" s="78"/>
      <c r="QSC107" s="78"/>
      <c r="QSD107" s="78"/>
      <c r="QSE107" s="78"/>
      <c r="QSF107" s="78"/>
      <c r="QSG107" s="78"/>
      <c r="QSH107" s="78"/>
      <c r="QSI107" s="78"/>
      <c r="QSJ107" s="78"/>
      <c r="QSK107" s="78"/>
      <c r="QSL107" s="78"/>
      <c r="QSM107" s="78"/>
      <c r="QSN107" s="78"/>
      <c r="QSO107" s="78"/>
      <c r="QSP107" s="78"/>
      <c r="QSQ107" s="78"/>
      <c r="QSR107" s="78"/>
      <c r="QSS107" s="78"/>
      <c r="QST107" s="78"/>
      <c r="QSU107" s="78"/>
      <c r="QSV107" s="78"/>
      <c r="QSW107" s="78"/>
      <c r="QSX107" s="78"/>
      <c r="QSY107" s="78"/>
      <c r="QSZ107" s="78"/>
      <c r="QTA107" s="78"/>
      <c r="QTB107" s="78"/>
      <c r="QTC107" s="78"/>
      <c r="QTD107" s="78"/>
      <c r="QTE107" s="78"/>
      <c r="QTF107" s="78"/>
      <c r="QTG107" s="78"/>
      <c r="QTH107" s="78"/>
      <c r="QTI107" s="78"/>
      <c r="QTJ107" s="78"/>
      <c r="QTK107" s="78"/>
      <c r="QTL107" s="78"/>
      <c r="QTM107" s="78"/>
      <c r="QTN107" s="78"/>
      <c r="QTO107" s="78"/>
      <c r="QTP107" s="78"/>
      <c r="QTQ107" s="78"/>
      <c r="QTR107" s="78"/>
      <c r="QTS107" s="78"/>
      <c r="QTT107" s="78"/>
      <c r="QTU107" s="78"/>
      <c r="QTV107" s="78"/>
      <c r="QTW107" s="78"/>
      <c r="QTX107" s="78"/>
      <c r="QTY107" s="78"/>
      <c r="QTZ107" s="78"/>
      <c r="QUA107" s="78"/>
      <c r="QUB107" s="78"/>
      <c r="QUC107" s="78"/>
      <c r="QUD107" s="78"/>
      <c r="QUE107" s="78"/>
      <c r="QUF107" s="78"/>
      <c r="QUG107" s="78"/>
      <c r="QUH107" s="78"/>
      <c r="QUI107" s="78"/>
      <c r="QUJ107" s="78"/>
      <c r="QUK107" s="78"/>
      <c r="QUL107" s="78"/>
      <c r="QUM107" s="78"/>
      <c r="QUN107" s="78"/>
      <c r="QUO107" s="78"/>
      <c r="QUP107" s="78"/>
      <c r="QUQ107" s="78"/>
      <c r="QUR107" s="78"/>
      <c r="QUS107" s="78"/>
      <c r="QUT107" s="78"/>
      <c r="QUU107" s="78"/>
      <c r="QUV107" s="78"/>
      <c r="QUW107" s="78"/>
      <c r="QUX107" s="78"/>
      <c r="QUY107" s="78"/>
      <c r="QUZ107" s="78"/>
      <c r="QVA107" s="78"/>
      <c r="QVB107" s="78"/>
      <c r="QVC107" s="78"/>
      <c r="QVD107" s="78"/>
      <c r="QVE107" s="78"/>
      <c r="QVF107" s="78"/>
      <c r="QVG107" s="78"/>
      <c r="QVH107" s="78"/>
      <c r="QVI107" s="78"/>
      <c r="QVJ107" s="78"/>
      <c r="QVK107" s="78"/>
      <c r="QVL107" s="78"/>
      <c r="QVM107" s="78"/>
      <c r="QVN107" s="78"/>
      <c r="QVO107" s="78"/>
      <c r="QVP107" s="78"/>
      <c r="QVQ107" s="78"/>
      <c r="QVR107" s="78"/>
      <c r="QVS107" s="78"/>
      <c r="QVT107" s="78"/>
      <c r="QVU107" s="78"/>
      <c r="QVV107" s="78"/>
      <c r="QVW107" s="78"/>
      <c r="QVX107" s="78"/>
      <c r="QVY107" s="78"/>
      <c r="QVZ107" s="78"/>
      <c r="QWA107" s="78"/>
      <c r="QWB107" s="78"/>
      <c r="QWC107" s="78"/>
      <c r="QWD107" s="78"/>
      <c r="QWE107" s="78"/>
      <c r="QWF107" s="78"/>
      <c r="QWG107" s="78"/>
      <c r="QWH107" s="78"/>
      <c r="QWI107" s="78"/>
      <c r="QWJ107" s="78"/>
      <c r="QWK107" s="78"/>
      <c r="QWL107" s="78"/>
      <c r="QWM107" s="78"/>
      <c r="QWN107" s="78"/>
      <c r="QWO107" s="78"/>
      <c r="QWP107" s="78"/>
      <c r="QWQ107" s="78"/>
      <c r="QWR107" s="78"/>
      <c r="QWS107" s="78"/>
      <c r="QWT107" s="78"/>
      <c r="QWU107" s="78"/>
      <c r="QWV107" s="78"/>
      <c r="QWW107" s="78"/>
      <c r="QWX107" s="78"/>
      <c r="QWY107" s="78"/>
      <c r="QWZ107" s="78"/>
      <c r="QXA107" s="78"/>
      <c r="QXB107" s="78"/>
      <c r="QXC107" s="78"/>
      <c r="QXD107" s="78"/>
      <c r="QXE107" s="78"/>
      <c r="QXF107" s="78"/>
      <c r="QXG107" s="78"/>
      <c r="QXH107" s="78"/>
      <c r="QXI107" s="78"/>
      <c r="QXJ107" s="78"/>
      <c r="QXK107" s="78"/>
      <c r="QXL107" s="78"/>
      <c r="QXM107" s="78"/>
      <c r="QXN107" s="78"/>
      <c r="QXO107" s="78"/>
      <c r="QXP107" s="78"/>
      <c r="QXQ107" s="78"/>
      <c r="QXR107" s="78"/>
      <c r="QXS107" s="78"/>
      <c r="QXT107" s="78"/>
      <c r="QXU107" s="78"/>
      <c r="QXV107" s="78"/>
      <c r="QXW107" s="78"/>
      <c r="QXX107" s="78"/>
      <c r="QXY107" s="78"/>
      <c r="QXZ107" s="78"/>
      <c r="QYA107" s="78"/>
      <c r="QYB107" s="78"/>
      <c r="QYC107" s="78"/>
      <c r="QYD107" s="78"/>
      <c r="QYE107" s="78"/>
      <c r="QYF107" s="78"/>
      <c r="QYG107" s="78"/>
      <c r="QYH107" s="78"/>
      <c r="QYI107" s="78"/>
      <c r="QYJ107" s="78"/>
      <c r="QYK107" s="78"/>
      <c r="QYL107" s="78"/>
      <c r="QYM107" s="78"/>
      <c r="QYN107" s="78"/>
      <c r="QYO107" s="78"/>
      <c r="QYP107" s="78"/>
      <c r="QYQ107" s="78"/>
      <c r="QYR107" s="78"/>
      <c r="QYS107" s="78"/>
      <c r="QYT107" s="78"/>
      <c r="QYU107" s="78"/>
      <c r="QYV107" s="78"/>
      <c r="QYW107" s="78"/>
      <c r="QYX107" s="78"/>
      <c r="QYY107" s="78"/>
      <c r="QYZ107" s="78"/>
      <c r="QZA107" s="78"/>
      <c r="QZB107" s="78"/>
      <c r="QZC107" s="78"/>
      <c r="QZD107" s="78"/>
      <c r="QZE107" s="78"/>
      <c r="QZF107" s="78"/>
      <c r="QZG107" s="78"/>
      <c r="QZH107" s="78"/>
      <c r="QZI107" s="78"/>
      <c r="QZJ107" s="78"/>
      <c r="QZK107" s="78"/>
      <c r="QZL107" s="78"/>
      <c r="QZM107" s="78"/>
      <c r="QZN107" s="78"/>
      <c r="QZO107" s="78"/>
      <c r="QZP107" s="78"/>
      <c r="QZQ107" s="78"/>
      <c r="QZR107" s="78"/>
      <c r="QZS107" s="78"/>
      <c r="QZT107" s="78"/>
      <c r="QZU107" s="78"/>
      <c r="QZV107" s="78"/>
      <c r="QZW107" s="78"/>
      <c r="QZX107" s="78"/>
      <c r="QZY107" s="78"/>
      <c r="QZZ107" s="78"/>
      <c r="RAA107" s="78"/>
      <c r="RAB107" s="78"/>
      <c r="RAC107" s="78"/>
      <c r="RAD107" s="78"/>
      <c r="RAE107" s="78"/>
      <c r="RAF107" s="78"/>
      <c r="RAG107" s="78"/>
      <c r="RAH107" s="78"/>
      <c r="RAI107" s="78"/>
      <c r="RAJ107" s="78"/>
      <c r="RAK107" s="78"/>
      <c r="RAL107" s="78"/>
      <c r="RAM107" s="78"/>
      <c r="RAN107" s="78"/>
      <c r="RAO107" s="78"/>
      <c r="RAP107" s="78"/>
      <c r="RAQ107" s="78"/>
      <c r="RAR107" s="78"/>
      <c r="RAS107" s="78"/>
      <c r="RAT107" s="78"/>
      <c r="RAU107" s="78"/>
      <c r="RAV107" s="78"/>
      <c r="RAW107" s="78"/>
      <c r="RAX107" s="78"/>
      <c r="RAY107" s="78"/>
      <c r="RAZ107" s="78"/>
      <c r="RBA107" s="78"/>
      <c r="RBB107" s="78"/>
      <c r="RBC107" s="78"/>
      <c r="RBD107" s="78"/>
      <c r="RBE107" s="78"/>
      <c r="RBF107" s="78"/>
      <c r="RBG107" s="78"/>
      <c r="RBH107" s="78"/>
      <c r="RBI107" s="78"/>
      <c r="RBJ107" s="78"/>
      <c r="RBK107" s="78"/>
      <c r="RBL107" s="78"/>
      <c r="RBM107" s="78"/>
      <c r="RBN107" s="78"/>
      <c r="RBO107" s="78"/>
      <c r="RBP107" s="78"/>
      <c r="RBQ107" s="78"/>
      <c r="RBR107" s="78"/>
      <c r="RBS107" s="78"/>
      <c r="RBT107" s="78"/>
      <c r="RBU107" s="78"/>
      <c r="RBV107" s="78"/>
      <c r="RBW107" s="78"/>
      <c r="RBX107" s="78"/>
      <c r="RBY107" s="78"/>
      <c r="RBZ107" s="78"/>
      <c r="RCA107" s="78"/>
      <c r="RCB107" s="78"/>
      <c r="RCC107" s="78"/>
      <c r="RCD107" s="78"/>
      <c r="RCE107" s="78"/>
      <c r="RCF107" s="78"/>
      <c r="RCG107" s="78"/>
      <c r="RCH107" s="78"/>
      <c r="RCI107" s="78"/>
      <c r="RCJ107" s="78"/>
      <c r="RCK107" s="78"/>
      <c r="RCL107" s="78"/>
      <c r="RCM107" s="78"/>
      <c r="RCN107" s="78"/>
      <c r="RCO107" s="78"/>
      <c r="RCP107" s="78"/>
      <c r="RCQ107" s="78"/>
      <c r="RCR107" s="78"/>
      <c r="RCS107" s="78"/>
      <c r="RCT107" s="78"/>
      <c r="RCU107" s="78"/>
      <c r="RCV107" s="78"/>
      <c r="RCW107" s="78"/>
      <c r="RCX107" s="78"/>
      <c r="RCY107" s="78"/>
      <c r="RCZ107" s="78"/>
      <c r="RDA107" s="78"/>
      <c r="RDB107" s="78"/>
      <c r="RDC107" s="78"/>
      <c r="RDD107" s="78"/>
      <c r="RDE107" s="78"/>
      <c r="RDF107" s="78"/>
      <c r="RDG107" s="78"/>
      <c r="RDH107" s="78"/>
      <c r="RDI107" s="78"/>
      <c r="RDJ107" s="78"/>
      <c r="RDK107" s="78"/>
      <c r="RDL107" s="78"/>
      <c r="RDM107" s="78"/>
      <c r="RDN107" s="78"/>
      <c r="RDO107" s="78"/>
      <c r="RDP107" s="78"/>
      <c r="RDQ107" s="78"/>
      <c r="RDR107" s="78"/>
      <c r="RDS107" s="78"/>
      <c r="RDT107" s="78"/>
      <c r="RDU107" s="78"/>
      <c r="RDV107" s="78"/>
      <c r="RDW107" s="78"/>
      <c r="RDX107" s="78"/>
      <c r="RDY107" s="78"/>
      <c r="RDZ107" s="78"/>
      <c r="REA107" s="78"/>
      <c r="REB107" s="78"/>
      <c r="REC107" s="78"/>
      <c r="RED107" s="78"/>
      <c r="REE107" s="78"/>
      <c r="REF107" s="78"/>
      <c r="REG107" s="78"/>
      <c r="REH107" s="78"/>
      <c r="REI107" s="78"/>
      <c r="REJ107" s="78"/>
      <c r="REK107" s="78"/>
      <c r="REL107" s="78"/>
      <c r="REM107" s="78"/>
      <c r="REN107" s="78"/>
      <c r="REO107" s="78"/>
      <c r="REP107" s="78"/>
      <c r="REQ107" s="78"/>
      <c r="RER107" s="78"/>
      <c r="RES107" s="78"/>
      <c r="RET107" s="78"/>
      <c r="REU107" s="78"/>
      <c r="REV107" s="78"/>
      <c r="REW107" s="78"/>
      <c r="REX107" s="78"/>
      <c r="REY107" s="78"/>
      <c r="REZ107" s="78"/>
      <c r="RFA107" s="78"/>
      <c r="RFB107" s="78"/>
      <c r="RFC107" s="78"/>
      <c r="RFD107" s="78"/>
      <c r="RFE107" s="78"/>
      <c r="RFF107" s="78"/>
      <c r="RFG107" s="78"/>
      <c r="RFH107" s="78"/>
      <c r="RFI107" s="78"/>
      <c r="RFJ107" s="78"/>
      <c r="RFK107" s="78"/>
      <c r="RFL107" s="78"/>
      <c r="RFM107" s="78"/>
      <c r="RFN107" s="78"/>
      <c r="RFO107" s="78"/>
      <c r="RFP107" s="78"/>
      <c r="RFQ107" s="78"/>
      <c r="RFR107" s="78"/>
      <c r="RFS107" s="78"/>
      <c r="RFT107" s="78"/>
      <c r="RFU107" s="78"/>
      <c r="RFV107" s="78"/>
      <c r="RFW107" s="78"/>
      <c r="RFX107" s="78"/>
      <c r="RFY107" s="78"/>
      <c r="RFZ107" s="78"/>
      <c r="RGA107" s="78"/>
      <c r="RGB107" s="78"/>
      <c r="RGC107" s="78"/>
      <c r="RGD107" s="78"/>
      <c r="RGE107" s="78"/>
      <c r="RGF107" s="78"/>
      <c r="RGG107" s="78"/>
      <c r="RGH107" s="78"/>
      <c r="RGI107" s="78"/>
      <c r="RGJ107" s="78"/>
      <c r="RGK107" s="78"/>
      <c r="RGL107" s="78"/>
      <c r="RGM107" s="78"/>
      <c r="RGN107" s="78"/>
      <c r="RGO107" s="78"/>
      <c r="RGP107" s="78"/>
      <c r="RGQ107" s="78"/>
      <c r="RGR107" s="78"/>
      <c r="RGS107" s="78"/>
      <c r="RGT107" s="78"/>
      <c r="RGU107" s="78"/>
      <c r="RGV107" s="78"/>
      <c r="RGW107" s="78"/>
      <c r="RGX107" s="78"/>
      <c r="RGY107" s="78"/>
      <c r="RGZ107" s="78"/>
      <c r="RHA107" s="78"/>
      <c r="RHB107" s="78"/>
      <c r="RHC107" s="78"/>
      <c r="RHD107" s="78"/>
      <c r="RHE107" s="78"/>
      <c r="RHF107" s="78"/>
      <c r="RHG107" s="78"/>
      <c r="RHH107" s="78"/>
      <c r="RHI107" s="78"/>
      <c r="RHJ107" s="78"/>
      <c r="RHK107" s="78"/>
      <c r="RHL107" s="78"/>
      <c r="RHM107" s="78"/>
      <c r="RHN107" s="78"/>
      <c r="RHO107" s="78"/>
      <c r="RHP107" s="78"/>
      <c r="RHQ107" s="78"/>
      <c r="RHR107" s="78"/>
      <c r="RHS107" s="78"/>
      <c r="RHT107" s="78"/>
      <c r="RHU107" s="78"/>
      <c r="RHV107" s="78"/>
      <c r="RHW107" s="78"/>
      <c r="RHX107" s="78"/>
      <c r="RHY107" s="78"/>
      <c r="RHZ107" s="78"/>
      <c r="RIA107" s="78"/>
      <c r="RIB107" s="78"/>
      <c r="RIC107" s="78"/>
      <c r="RID107" s="78"/>
      <c r="RIE107" s="78"/>
      <c r="RIF107" s="78"/>
      <c r="RIG107" s="78"/>
      <c r="RIH107" s="78"/>
      <c r="RII107" s="78"/>
      <c r="RIJ107" s="78"/>
      <c r="RIK107" s="78"/>
      <c r="RIL107" s="78"/>
      <c r="RIM107" s="78"/>
      <c r="RIN107" s="78"/>
      <c r="RIO107" s="78"/>
      <c r="RIP107" s="78"/>
      <c r="RIQ107" s="78"/>
      <c r="RIR107" s="78"/>
      <c r="RIS107" s="78"/>
      <c r="RIT107" s="78"/>
      <c r="RIU107" s="78"/>
      <c r="RIV107" s="78"/>
      <c r="RIW107" s="78"/>
      <c r="RIX107" s="78"/>
      <c r="RIY107" s="78"/>
      <c r="RIZ107" s="78"/>
      <c r="RJA107" s="78"/>
      <c r="RJB107" s="78"/>
      <c r="RJC107" s="78"/>
      <c r="RJD107" s="78"/>
      <c r="RJE107" s="78"/>
      <c r="RJF107" s="78"/>
      <c r="RJG107" s="78"/>
      <c r="RJH107" s="78"/>
      <c r="RJI107" s="78"/>
      <c r="RJJ107" s="78"/>
      <c r="RJK107" s="78"/>
      <c r="RJL107" s="78"/>
      <c r="RJM107" s="78"/>
      <c r="RJN107" s="78"/>
      <c r="RJO107" s="78"/>
      <c r="RJP107" s="78"/>
      <c r="RJQ107" s="78"/>
      <c r="RJR107" s="78"/>
      <c r="RJS107" s="78"/>
      <c r="RJT107" s="78"/>
      <c r="RJU107" s="78"/>
      <c r="RJV107" s="78"/>
      <c r="RJW107" s="78"/>
      <c r="RJX107" s="78"/>
      <c r="RJY107" s="78"/>
      <c r="RJZ107" s="78"/>
      <c r="RKA107" s="78"/>
      <c r="RKB107" s="78"/>
      <c r="RKC107" s="78"/>
      <c r="RKD107" s="78"/>
      <c r="RKE107" s="78"/>
      <c r="RKF107" s="78"/>
      <c r="RKG107" s="78"/>
      <c r="RKH107" s="78"/>
      <c r="RKI107" s="78"/>
      <c r="RKJ107" s="78"/>
      <c r="RKK107" s="78"/>
      <c r="RKL107" s="78"/>
      <c r="RKM107" s="78"/>
      <c r="RKN107" s="78"/>
      <c r="RKO107" s="78"/>
      <c r="RKP107" s="78"/>
      <c r="RKQ107" s="78"/>
      <c r="RKR107" s="78"/>
      <c r="RKS107" s="78"/>
      <c r="RKT107" s="78"/>
      <c r="RKU107" s="78"/>
      <c r="RKV107" s="78"/>
      <c r="RKW107" s="78"/>
      <c r="RKX107" s="78"/>
      <c r="RKY107" s="78"/>
      <c r="RKZ107" s="78"/>
      <c r="RLA107" s="78"/>
      <c r="RLB107" s="78"/>
      <c r="RLC107" s="78"/>
      <c r="RLD107" s="78"/>
      <c r="RLE107" s="78"/>
      <c r="RLF107" s="78"/>
      <c r="RLG107" s="78"/>
      <c r="RLH107" s="78"/>
      <c r="RLI107" s="78"/>
      <c r="RLJ107" s="78"/>
      <c r="RLK107" s="78"/>
      <c r="RLL107" s="78"/>
      <c r="RLM107" s="78"/>
      <c r="RLN107" s="78"/>
      <c r="RLO107" s="78"/>
      <c r="RLP107" s="78"/>
      <c r="RLQ107" s="78"/>
      <c r="RLR107" s="78"/>
      <c r="RLS107" s="78"/>
      <c r="RLT107" s="78"/>
      <c r="RLU107" s="78"/>
      <c r="RLV107" s="78"/>
      <c r="RLW107" s="78"/>
      <c r="RLX107" s="78"/>
      <c r="RLY107" s="78"/>
      <c r="RLZ107" s="78"/>
      <c r="RMA107" s="78"/>
      <c r="RMB107" s="78"/>
      <c r="RMC107" s="78"/>
      <c r="RMD107" s="78"/>
      <c r="RME107" s="78"/>
      <c r="RMF107" s="78"/>
      <c r="RMG107" s="78"/>
      <c r="RMH107" s="78"/>
      <c r="RMI107" s="78"/>
      <c r="RMJ107" s="78"/>
      <c r="RMK107" s="78"/>
      <c r="RML107" s="78"/>
      <c r="RMM107" s="78"/>
      <c r="RMN107" s="78"/>
      <c r="RMO107" s="78"/>
      <c r="RMP107" s="78"/>
      <c r="RMQ107" s="78"/>
      <c r="RMR107" s="78"/>
      <c r="RMS107" s="78"/>
      <c r="RMT107" s="78"/>
      <c r="RMU107" s="78"/>
      <c r="RMV107" s="78"/>
      <c r="RMW107" s="78"/>
      <c r="RMX107" s="78"/>
      <c r="RMY107" s="78"/>
      <c r="RMZ107" s="78"/>
      <c r="RNA107" s="78"/>
      <c r="RNB107" s="78"/>
      <c r="RNC107" s="78"/>
      <c r="RND107" s="78"/>
      <c r="RNE107" s="78"/>
      <c r="RNF107" s="78"/>
      <c r="RNG107" s="78"/>
      <c r="RNH107" s="78"/>
      <c r="RNI107" s="78"/>
      <c r="RNJ107" s="78"/>
      <c r="RNK107" s="78"/>
      <c r="RNL107" s="78"/>
      <c r="RNM107" s="78"/>
      <c r="RNN107" s="78"/>
      <c r="RNO107" s="78"/>
      <c r="RNP107" s="78"/>
      <c r="RNQ107" s="78"/>
      <c r="RNR107" s="78"/>
      <c r="RNS107" s="78"/>
      <c r="RNT107" s="78"/>
      <c r="RNU107" s="78"/>
      <c r="RNV107" s="78"/>
      <c r="RNW107" s="78"/>
      <c r="RNX107" s="78"/>
      <c r="RNY107" s="78"/>
      <c r="RNZ107" s="78"/>
      <c r="ROA107" s="78"/>
      <c r="ROB107" s="78"/>
      <c r="ROC107" s="78"/>
      <c r="ROD107" s="78"/>
      <c r="ROE107" s="78"/>
      <c r="ROF107" s="78"/>
      <c r="ROG107" s="78"/>
      <c r="ROH107" s="78"/>
      <c r="ROI107" s="78"/>
      <c r="ROJ107" s="78"/>
      <c r="ROK107" s="78"/>
      <c r="ROL107" s="78"/>
      <c r="ROM107" s="78"/>
      <c r="RON107" s="78"/>
      <c r="ROO107" s="78"/>
      <c r="ROP107" s="78"/>
      <c r="ROQ107" s="78"/>
      <c r="ROR107" s="78"/>
      <c r="ROS107" s="78"/>
      <c r="ROT107" s="78"/>
      <c r="ROU107" s="78"/>
      <c r="ROV107" s="78"/>
      <c r="ROW107" s="78"/>
      <c r="ROX107" s="78"/>
      <c r="ROY107" s="78"/>
      <c r="ROZ107" s="78"/>
      <c r="RPA107" s="78"/>
      <c r="RPB107" s="78"/>
      <c r="RPC107" s="78"/>
      <c r="RPD107" s="78"/>
      <c r="RPE107" s="78"/>
      <c r="RPF107" s="78"/>
      <c r="RPG107" s="78"/>
      <c r="RPH107" s="78"/>
      <c r="RPI107" s="78"/>
      <c r="RPJ107" s="78"/>
      <c r="RPK107" s="78"/>
      <c r="RPL107" s="78"/>
      <c r="RPM107" s="78"/>
      <c r="RPN107" s="78"/>
      <c r="RPO107" s="78"/>
      <c r="RPP107" s="78"/>
      <c r="RPQ107" s="78"/>
      <c r="RPR107" s="78"/>
      <c r="RPS107" s="78"/>
      <c r="RPT107" s="78"/>
      <c r="RPU107" s="78"/>
      <c r="RPV107" s="78"/>
      <c r="RPW107" s="78"/>
      <c r="RPX107" s="78"/>
      <c r="RPY107" s="78"/>
      <c r="RPZ107" s="78"/>
      <c r="RQA107" s="78"/>
      <c r="RQB107" s="78"/>
      <c r="RQC107" s="78"/>
      <c r="RQD107" s="78"/>
      <c r="RQE107" s="78"/>
      <c r="RQF107" s="78"/>
      <c r="RQG107" s="78"/>
      <c r="RQH107" s="78"/>
      <c r="RQI107" s="78"/>
      <c r="RQJ107" s="78"/>
      <c r="RQK107" s="78"/>
      <c r="RQL107" s="78"/>
      <c r="RQM107" s="78"/>
      <c r="RQN107" s="78"/>
      <c r="RQO107" s="78"/>
      <c r="RQP107" s="78"/>
      <c r="RQQ107" s="78"/>
      <c r="RQR107" s="78"/>
      <c r="RQS107" s="78"/>
      <c r="RQT107" s="78"/>
      <c r="RQU107" s="78"/>
      <c r="RQV107" s="78"/>
      <c r="RQW107" s="78"/>
      <c r="RQX107" s="78"/>
      <c r="RQY107" s="78"/>
      <c r="RQZ107" s="78"/>
      <c r="RRA107" s="78"/>
      <c r="RRB107" s="78"/>
      <c r="RRC107" s="78"/>
      <c r="RRD107" s="78"/>
      <c r="RRE107" s="78"/>
      <c r="RRF107" s="78"/>
      <c r="RRG107" s="78"/>
      <c r="RRH107" s="78"/>
      <c r="RRI107" s="78"/>
      <c r="RRJ107" s="78"/>
      <c r="RRK107" s="78"/>
      <c r="RRL107" s="78"/>
      <c r="RRM107" s="78"/>
      <c r="RRN107" s="78"/>
      <c r="RRO107" s="78"/>
      <c r="RRP107" s="78"/>
      <c r="RRQ107" s="78"/>
      <c r="RRR107" s="78"/>
      <c r="RRS107" s="78"/>
      <c r="RRT107" s="78"/>
      <c r="RRU107" s="78"/>
      <c r="RRV107" s="78"/>
      <c r="RRW107" s="78"/>
      <c r="RRX107" s="78"/>
      <c r="RRY107" s="78"/>
      <c r="RRZ107" s="78"/>
      <c r="RSA107" s="78"/>
      <c r="RSB107" s="78"/>
      <c r="RSC107" s="78"/>
      <c r="RSD107" s="78"/>
      <c r="RSE107" s="78"/>
      <c r="RSF107" s="78"/>
      <c r="RSG107" s="78"/>
      <c r="RSH107" s="78"/>
      <c r="RSI107" s="78"/>
      <c r="RSJ107" s="78"/>
      <c r="RSK107" s="78"/>
      <c r="RSL107" s="78"/>
      <c r="RSM107" s="78"/>
      <c r="RSN107" s="78"/>
      <c r="RSO107" s="78"/>
      <c r="RSP107" s="78"/>
      <c r="RSQ107" s="78"/>
      <c r="RSR107" s="78"/>
      <c r="RSS107" s="78"/>
      <c r="RST107" s="78"/>
      <c r="RSU107" s="78"/>
      <c r="RSV107" s="78"/>
      <c r="RSW107" s="78"/>
      <c r="RSX107" s="78"/>
      <c r="RSY107" s="78"/>
      <c r="RSZ107" s="78"/>
      <c r="RTA107" s="78"/>
      <c r="RTB107" s="78"/>
      <c r="RTC107" s="78"/>
      <c r="RTD107" s="78"/>
      <c r="RTE107" s="78"/>
      <c r="RTF107" s="78"/>
      <c r="RTG107" s="78"/>
      <c r="RTH107" s="78"/>
      <c r="RTI107" s="78"/>
      <c r="RTJ107" s="78"/>
      <c r="RTK107" s="78"/>
      <c r="RTL107" s="78"/>
      <c r="RTM107" s="78"/>
      <c r="RTN107" s="78"/>
      <c r="RTO107" s="78"/>
      <c r="RTP107" s="78"/>
      <c r="RTQ107" s="78"/>
      <c r="RTR107" s="78"/>
      <c r="RTS107" s="78"/>
      <c r="RTT107" s="78"/>
      <c r="RTU107" s="78"/>
      <c r="RTV107" s="78"/>
      <c r="RTW107" s="78"/>
      <c r="RTX107" s="78"/>
      <c r="RTY107" s="78"/>
      <c r="RTZ107" s="78"/>
      <c r="RUA107" s="78"/>
      <c r="RUB107" s="78"/>
      <c r="RUC107" s="78"/>
      <c r="RUD107" s="78"/>
      <c r="RUE107" s="78"/>
      <c r="RUF107" s="78"/>
      <c r="RUG107" s="78"/>
      <c r="RUH107" s="78"/>
      <c r="RUI107" s="78"/>
      <c r="RUJ107" s="78"/>
      <c r="RUK107" s="78"/>
      <c r="RUL107" s="78"/>
      <c r="RUM107" s="78"/>
      <c r="RUN107" s="78"/>
      <c r="RUO107" s="78"/>
      <c r="RUP107" s="78"/>
      <c r="RUQ107" s="78"/>
      <c r="RUR107" s="78"/>
      <c r="RUS107" s="78"/>
      <c r="RUT107" s="78"/>
      <c r="RUU107" s="78"/>
      <c r="RUV107" s="78"/>
      <c r="RUW107" s="78"/>
      <c r="RUX107" s="78"/>
      <c r="RUY107" s="78"/>
      <c r="RUZ107" s="78"/>
      <c r="RVA107" s="78"/>
      <c r="RVB107" s="78"/>
      <c r="RVC107" s="78"/>
      <c r="RVD107" s="78"/>
      <c r="RVE107" s="78"/>
      <c r="RVF107" s="78"/>
      <c r="RVG107" s="78"/>
      <c r="RVH107" s="78"/>
      <c r="RVI107" s="78"/>
      <c r="RVJ107" s="78"/>
      <c r="RVK107" s="78"/>
      <c r="RVL107" s="78"/>
      <c r="RVM107" s="78"/>
      <c r="RVN107" s="78"/>
      <c r="RVO107" s="78"/>
      <c r="RVP107" s="78"/>
      <c r="RVQ107" s="78"/>
      <c r="RVR107" s="78"/>
      <c r="RVS107" s="78"/>
      <c r="RVT107" s="78"/>
      <c r="RVU107" s="78"/>
      <c r="RVV107" s="78"/>
      <c r="RVW107" s="78"/>
      <c r="RVX107" s="78"/>
      <c r="RVY107" s="78"/>
      <c r="RVZ107" s="78"/>
      <c r="RWA107" s="78"/>
      <c r="RWB107" s="78"/>
      <c r="RWC107" s="78"/>
      <c r="RWD107" s="78"/>
      <c r="RWE107" s="78"/>
      <c r="RWF107" s="78"/>
      <c r="RWG107" s="78"/>
      <c r="RWH107" s="78"/>
      <c r="RWI107" s="78"/>
      <c r="RWJ107" s="78"/>
      <c r="RWK107" s="78"/>
      <c r="RWL107" s="78"/>
      <c r="RWM107" s="78"/>
      <c r="RWN107" s="78"/>
      <c r="RWO107" s="78"/>
      <c r="RWP107" s="78"/>
      <c r="RWQ107" s="78"/>
      <c r="RWR107" s="78"/>
      <c r="RWS107" s="78"/>
      <c r="RWT107" s="78"/>
      <c r="RWU107" s="78"/>
      <c r="RWV107" s="78"/>
      <c r="RWW107" s="78"/>
      <c r="RWX107" s="78"/>
      <c r="RWY107" s="78"/>
      <c r="RWZ107" s="78"/>
      <c r="RXA107" s="78"/>
      <c r="RXB107" s="78"/>
      <c r="RXC107" s="78"/>
      <c r="RXD107" s="78"/>
      <c r="RXE107" s="78"/>
      <c r="RXF107" s="78"/>
      <c r="RXG107" s="78"/>
      <c r="RXH107" s="78"/>
      <c r="RXI107" s="78"/>
      <c r="RXJ107" s="78"/>
      <c r="RXK107" s="78"/>
      <c r="RXL107" s="78"/>
      <c r="RXM107" s="78"/>
      <c r="RXN107" s="78"/>
      <c r="RXO107" s="78"/>
      <c r="RXP107" s="78"/>
      <c r="RXQ107" s="78"/>
      <c r="RXR107" s="78"/>
      <c r="RXS107" s="78"/>
      <c r="RXT107" s="78"/>
      <c r="RXU107" s="78"/>
      <c r="RXV107" s="78"/>
      <c r="RXW107" s="78"/>
      <c r="RXX107" s="78"/>
      <c r="RXY107" s="78"/>
      <c r="RXZ107" s="78"/>
      <c r="RYA107" s="78"/>
      <c r="RYB107" s="78"/>
      <c r="RYC107" s="78"/>
      <c r="RYD107" s="78"/>
      <c r="RYE107" s="78"/>
      <c r="RYF107" s="78"/>
      <c r="RYG107" s="78"/>
      <c r="RYH107" s="78"/>
      <c r="RYI107" s="78"/>
      <c r="RYJ107" s="78"/>
      <c r="RYK107" s="78"/>
      <c r="RYL107" s="78"/>
      <c r="RYM107" s="78"/>
      <c r="RYN107" s="78"/>
      <c r="RYO107" s="78"/>
      <c r="RYP107" s="78"/>
      <c r="RYQ107" s="78"/>
      <c r="RYR107" s="78"/>
      <c r="RYS107" s="78"/>
      <c r="RYT107" s="78"/>
      <c r="RYU107" s="78"/>
      <c r="RYV107" s="78"/>
      <c r="RYW107" s="78"/>
      <c r="RYX107" s="78"/>
      <c r="RYY107" s="78"/>
      <c r="RYZ107" s="78"/>
      <c r="RZA107" s="78"/>
      <c r="RZB107" s="78"/>
      <c r="RZC107" s="78"/>
      <c r="RZD107" s="78"/>
      <c r="RZE107" s="78"/>
      <c r="RZF107" s="78"/>
      <c r="RZG107" s="78"/>
      <c r="RZH107" s="78"/>
      <c r="RZI107" s="78"/>
      <c r="RZJ107" s="78"/>
      <c r="RZK107" s="78"/>
      <c r="RZL107" s="78"/>
      <c r="RZM107" s="78"/>
      <c r="RZN107" s="78"/>
      <c r="RZO107" s="78"/>
      <c r="RZP107" s="78"/>
      <c r="RZQ107" s="78"/>
      <c r="RZR107" s="78"/>
      <c r="RZS107" s="78"/>
      <c r="RZT107" s="78"/>
      <c r="RZU107" s="78"/>
      <c r="RZV107" s="78"/>
      <c r="RZW107" s="78"/>
      <c r="RZX107" s="78"/>
      <c r="RZY107" s="78"/>
      <c r="RZZ107" s="78"/>
      <c r="SAA107" s="78"/>
      <c r="SAB107" s="78"/>
      <c r="SAC107" s="78"/>
      <c r="SAD107" s="78"/>
      <c r="SAE107" s="78"/>
      <c r="SAF107" s="78"/>
      <c r="SAG107" s="78"/>
      <c r="SAH107" s="78"/>
      <c r="SAI107" s="78"/>
      <c r="SAJ107" s="78"/>
      <c r="SAK107" s="78"/>
      <c r="SAL107" s="78"/>
      <c r="SAM107" s="78"/>
      <c r="SAN107" s="78"/>
      <c r="SAO107" s="78"/>
      <c r="SAP107" s="78"/>
      <c r="SAQ107" s="78"/>
      <c r="SAR107" s="78"/>
      <c r="SAS107" s="78"/>
      <c r="SAT107" s="78"/>
      <c r="SAU107" s="78"/>
      <c r="SAV107" s="78"/>
      <c r="SAW107" s="78"/>
      <c r="SAX107" s="78"/>
      <c r="SAY107" s="78"/>
      <c r="SAZ107" s="78"/>
      <c r="SBA107" s="78"/>
      <c r="SBB107" s="78"/>
      <c r="SBC107" s="78"/>
      <c r="SBD107" s="78"/>
      <c r="SBE107" s="78"/>
      <c r="SBF107" s="78"/>
      <c r="SBG107" s="78"/>
      <c r="SBH107" s="78"/>
      <c r="SBI107" s="78"/>
      <c r="SBJ107" s="78"/>
      <c r="SBK107" s="78"/>
      <c r="SBL107" s="78"/>
      <c r="SBM107" s="78"/>
      <c r="SBN107" s="78"/>
      <c r="SBO107" s="78"/>
      <c r="SBP107" s="78"/>
      <c r="SBQ107" s="78"/>
      <c r="SBR107" s="78"/>
      <c r="SBS107" s="78"/>
      <c r="SBT107" s="78"/>
      <c r="SBU107" s="78"/>
      <c r="SBV107" s="78"/>
      <c r="SBW107" s="78"/>
      <c r="SBX107" s="78"/>
      <c r="SBY107" s="78"/>
      <c r="SBZ107" s="78"/>
      <c r="SCA107" s="78"/>
      <c r="SCB107" s="78"/>
      <c r="SCC107" s="78"/>
      <c r="SCD107" s="78"/>
      <c r="SCE107" s="78"/>
      <c r="SCF107" s="78"/>
      <c r="SCG107" s="78"/>
      <c r="SCH107" s="78"/>
      <c r="SCI107" s="78"/>
      <c r="SCJ107" s="78"/>
      <c r="SCK107" s="78"/>
      <c r="SCL107" s="78"/>
      <c r="SCM107" s="78"/>
      <c r="SCN107" s="78"/>
      <c r="SCO107" s="78"/>
      <c r="SCP107" s="78"/>
      <c r="SCQ107" s="78"/>
      <c r="SCR107" s="78"/>
      <c r="SCS107" s="78"/>
      <c r="SCT107" s="78"/>
      <c r="SCU107" s="78"/>
      <c r="SCV107" s="78"/>
      <c r="SCW107" s="78"/>
      <c r="SCX107" s="78"/>
      <c r="SCY107" s="78"/>
      <c r="SCZ107" s="78"/>
      <c r="SDA107" s="78"/>
      <c r="SDB107" s="78"/>
      <c r="SDC107" s="78"/>
      <c r="SDD107" s="78"/>
      <c r="SDE107" s="78"/>
      <c r="SDF107" s="78"/>
      <c r="SDG107" s="78"/>
      <c r="SDH107" s="78"/>
      <c r="SDI107" s="78"/>
      <c r="SDJ107" s="78"/>
      <c r="SDK107" s="78"/>
      <c r="SDL107" s="78"/>
      <c r="SDM107" s="78"/>
      <c r="SDN107" s="78"/>
      <c r="SDO107" s="78"/>
      <c r="SDP107" s="78"/>
      <c r="SDQ107" s="78"/>
      <c r="SDR107" s="78"/>
      <c r="SDS107" s="78"/>
      <c r="SDT107" s="78"/>
      <c r="SDU107" s="78"/>
      <c r="SDV107" s="78"/>
      <c r="SDW107" s="78"/>
      <c r="SDX107" s="78"/>
      <c r="SDY107" s="78"/>
      <c r="SDZ107" s="78"/>
      <c r="SEA107" s="78"/>
      <c r="SEB107" s="78"/>
      <c r="SEC107" s="78"/>
      <c r="SED107" s="78"/>
      <c r="SEE107" s="78"/>
      <c r="SEF107" s="78"/>
      <c r="SEG107" s="78"/>
      <c r="SEH107" s="78"/>
      <c r="SEI107" s="78"/>
      <c r="SEJ107" s="78"/>
      <c r="SEK107" s="78"/>
      <c r="SEL107" s="78"/>
      <c r="SEM107" s="78"/>
      <c r="SEN107" s="78"/>
      <c r="SEO107" s="78"/>
      <c r="SEP107" s="78"/>
      <c r="SEQ107" s="78"/>
      <c r="SER107" s="78"/>
      <c r="SES107" s="78"/>
      <c r="SET107" s="78"/>
      <c r="SEU107" s="78"/>
      <c r="SEV107" s="78"/>
      <c r="SEW107" s="78"/>
      <c r="SEX107" s="78"/>
      <c r="SEY107" s="78"/>
      <c r="SEZ107" s="78"/>
      <c r="SFA107" s="78"/>
      <c r="SFB107" s="78"/>
      <c r="SFC107" s="78"/>
      <c r="SFD107" s="78"/>
      <c r="SFE107" s="78"/>
      <c r="SFF107" s="78"/>
      <c r="SFG107" s="78"/>
      <c r="SFH107" s="78"/>
      <c r="SFI107" s="78"/>
      <c r="SFJ107" s="78"/>
      <c r="SFK107" s="78"/>
      <c r="SFL107" s="78"/>
      <c r="SFM107" s="78"/>
      <c r="SFN107" s="78"/>
      <c r="SFO107" s="78"/>
      <c r="SFP107" s="78"/>
      <c r="SFQ107" s="78"/>
      <c r="SFR107" s="78"/>
      <c r="SFS107" s="78"/>
      <c r="SFT107" s="78"/>
      <c r="SFU107" s="78"/>
      <c r="SFV107" s="78"/>
      <c r="SFW107" s="78"/>
      <c r="SFX107" s="78"/>
      <c r="SFY107" s="78"/>
      <c r="SFZ107" s="78"/>
      <c r="SGA107" s="78"/>
      <c r="SGB107" s="78"/>
      <c r="SGC107" s="78"/>
      <c r="SGD107" s="78"/>
      <c r="SGE107" s="78"/>
      <c r="SGF107" s="78"/>
      <c r="SGG107" s="78"/>
      <c r="SGH107" s="78"/>
      <c r="SGI107" s="78"/>
      <c r="SGJ107" s="78"/>
      <c r="SGK107" s="78"/>
      <c r="SGL107" s="78"/>
      <c r="SGM107" s="78"/>
      <c r="SGN107" s="78"/>
      <c r="SGO107" s="78"/>
      <c r="SGP107" s="78"/>
      <c r="SGQ107" s="78"/>
      <c r="SGR107" s="78"/>
      <c r="SGS107" s="78"/>
      <c r="SGT107" s="78"/>
      <c r="SGU107" s="78"/>
      <c r="SGV107" s="78"/>
      <c r="SGW107" s="78"/>
      <c r="SGX107" s="78"/>
      <c r="SGY107" s="78"/>
      <c r="SGZ107" s="78"/>
      <c r="SHA107" s="78"/>
      <c r="SHB107" s="78"/>
      <c r="SHC107" s="78"/>
      <c r="SHD107" s="78"/>
      <c r="SHE107" s="78"/>
      <c r="SHF107" s="78"/>
      <c r="SHG107" s="78"/>
      <c r="SHH107" s="78"/>
      <c r="SHI107" s="78"/>
      <c r="SHJ107" s="78"/>
      <c r="SHK107" s="78"/>
      <c r="SHL107" s="78"/>
      <c r="SHM107" s="78"/>
      <c r="SHN107" s="78"/>
      <c r="SHO107" s="78"/>
      <c r="SHP107" s="78"/>
      <c r="SHQ107" s="78"/>
      <c r="SHR107" s="78"/>
      <c r="SHS107" s="78"/>
      <c r="SHT107" s="78"/>
      <c r="SHU107" s="78"/>
      <c r="SHV107" s="78"/>
      <c r="SHW107" s="78"/>
      <c r="SHX107" s="78"/>
      <c r="SHY107" s="78"/>
      <c r="SHZ107" s="78"/>
      <c r="SIA107" s="78"/>
      <c r="SIB107" s="78"/>
      <c r="SIC107" s="78"/>
      <c r="SID107" s="78"/>
      <c r="SIE107" s="78"/>
      <c r="SIF107" s="78"/>
      <c r="SIG107" s="78"/>
      <c r="SIH107" s="78"/>
      <c r="SII107" s="78"/>
      <c r="SIJ107" s="78"/>
      <c r="SIK107" s="78"/>
      <c r="SIL107" s="78"/>
      <c r="SIM107" s="78"/>
      <c r="SIN107" s="78"/>
      <c r="SIO107" s="78"/>
      <c r="SIP107" s="78"/>
      <c r="SIQ107" s="78"/>
      <c r="SIR107" s="78"/>
      <c r="SIS107" s="78"/>
      <c r="SIT107" s="78"/>
      <c r="SIU107" s="78"/>
      <c r="SIV107" s="78"/>
      <c r="SIW107" s="78"/>
      <c r="SIX107" s="78"/>
      <c r="SIY107" s="78"/>
      <c r="SIZ107" s="78"/>
      <c r="SJA107" s="78"/>
      <c r="SJB107" s="78"/>
      <c r="SJC107" s="78"/>
      <c r="SJD107" s="78"/>
      <c r="SJE107" s="78"/>
      <c r="SJF107" s="78"/>
      <c r="SJG107" s="78"/>
      <c r="SJH107" s="78"/>
      <c r="SJI107" s="78"/>
      <c r="SJJ107" s="78"/>
      <c r="SJK107" s="78"/>
      <c r="SJL107" s="78"/>
      <c r="SJM107" s="78"/>
      <c r="SJN107" s="78"/>
      <c r="SJO107" s="78"/>
      <c r="SJP107" s="78"/>
      <c r="SJQ107" s="78"/>
      <c r="SJR107" s="78"/>
      <c r="SJS107" s="78"/>
      <c r="SJT107" s="78"/>
      <c r="SJU107" s="78"/>
      <c r="SJV107" s="78"/>
      <c r="SJW107" s="78"/>
      <c r="SJX107" s="78"/>
      <c r="SJY107" s="78"/>
      <c r="SJZ107" s="78"/>
      <c r="SKA107" s="78"/>
      <c r="SKB107" s="78"/>
      <c r="SKC107" s="78"/>
      <c r="SKD107" s="78"/>
      <c r="SKE107" s="78"/>
      <c r="SKF107" s="78"/>
      <c r="SKG107" s="78"/>
      <c r="SKH107" s="78"/>
      <c r="SKI107" s="78"/>
      <c r="SKJ107" s="78"/>
      <c r="SKK107" s="78"/>
      <c r="SKL107" s="78"/>
      <c r="SKM107" s="78"/>
      <c r="SKN107" s="78"/>
      <c r="SKO107" s="78"/>
      <c r="SKP107" s="78"/>
      <c r="SKQ107" s="78"/>
      <c r="SKR107" s="78"/>
      <c r="SKS107" s="78"/>
      <c r="SKT107" s="78"/>
      <c r="SKU107" s="78"/>
      <c r="SKV107" s="78"/>
      <c r="SKW107" s="78"/>
      <c r="SKX107" s="78"/>
      <c r="SKY107" s="78"/>
      <c r="SKZ107" s="78"/>
      <c r="SLA107" s="78"/>
      <c r="SLB107" s="78"/>
      <c r="SLC107" s="78"/>
      <c r="SLD107" s="78"/>
      <c r="SLE107" s="78"/>
      <c r="SLF107" s="78"/>
      <c r="SLG107" s="78"/>
      <c r="SLH107" s="78"/>
      <c r="SLI107" s="78"/>
      <c r="SLJ107" s="78"/>
      <c r="SLK107" s="78"/>
      <c r="SLL107" s="78"/>
      <c r="SLM107" s="78"/>
      <c r="SLN107" s="78"/>
      <c r="SLO107" s="78"/>
      <c r="SLP107" s="78"/>
      <c r="SLQ107" s="78"/>
      <c r="SLR107" s="78"/>
      <c r="SLS107" s="78"/>
      <c r="SLT107" s="78"/>
      <c r="SLU107" s="78"/>
      <c r="SLV107" s="78"/>
      <c r="SLW107" s="78"/>
      <c r="SLX107" s="78"/>
      <c r="SLY107" s="78"/>
      <c r="SLZ107" s="78"/>
      <c r="SMA107" s="78"/>
      <c r="SMB107" s="78"/>
      <c r="SMC107" s="78"/>
      <c r="SMD107" s="78"/>
      <c r="SME107" s="78"/>
      <c r="SMF107" s="78"/>
      <c r="SMG107" s="78"/>
      <c r="SMH107" s="78"/>
      <c r="SMI107" s="78"/>
      <c r="SMJ107" s="78"/>
      <c r="SMK107" s="78"/>
      <c r="SML107" s="78"/>
      <c r="SMM107" s="78"/>
      <c r="SMN107" s="78"/>
      <c r="SMO107" s="78"/>
      <c r="SMP107" s="78"/>
      <c r="SMQ107" s="78"/>
      <c r="SMR107" s="78"/>
      <c r="SMS107" s="78"/>
      <c r="SMT107" s="78"/>
      <c r="SMU107" s="78"/>
      <c r="SMV107" s="78"/>
      <c r="SMW107" s="78"/>
      <c r="SMX107" s="78"/>
      <c r="SMY107" s="78"/>
      <c r="SMZ107" s="78"/>
      <c r="SNA107" s="78"/>
      <c r="SNB107" s="78"/>
      <c r="SNC107" s="78"/>
      <c r="SND107" s="78"/>
      <c r="SNE107" s="78"/>
      <c r="SNF107" s="78"/>
      <c r="SNG107" s="78"/>
      <c r="SNH107" s="78"/>
      <c r="SNI107" s="78"/>
      <c r="SNJ107" s="78"/>
      <c r="SNK107" s="78"/>
      <c r="SNL107" s="78"/>
      <c r="SNM107" s="78"/>
      <c r="SNN107" s="78"/>
      <c r="SNO107" s="78"/>
      <c r="SNP107" s="78"/>
      <c r="SNQ107" s="78"/>
      <c r="SNR107" s="78"/>
      <c r="SNS107" s="78"/>
      <c r="SNT107" s="78"/>
      <c r="SNU107" s="78"/>
      <c r="SNV107" s="78"/>
      <c r="SNW107" s="78"/>
      <c r="SNX107" s="78"/>
      <c r="SNY107" s="78"/>
      <c r="SNZ107" s="78"/>
      <c r="SOA107" s="78"/>
      <c r="SOB107" s="78"/>
      <c r="SOC107" s="78"/>
      <c r="SOD107" s="78"/>
      <c r="SOE107" s="78"/>
      <c r="SOF107" s="78"/>
      <c r="SOG107" s="78"/>
      <c r="SOH107" s="78"/>
      <c r="SOI107" s="78"/>
      <c r="SOJ107" s="78"/>
      <c r="SOK107" s="78"/>
      <c r="SOL107" s="78"/>
      <c r="SOM107" s="78"/>
      <c r="SON107" s="78"/>
      <c r="SOO107" s="78"/>
      <c r="SOP107" s="78"/>
      <c r="SOQ107" s="78"/>
      <c r="SOR107" s="78"/>
      <c r="SOS107" s="78"/>
      <c r="SOT107" s="78"/>
      <c r="SOU107" s="78"/>
      <c r="SOV107" s="78"/>
      <c r="SOW107" s="78"/>
      <c r="SOX107" s="78"/>
      <c r="SOY107" s="78"/>
      <c r="SOZ107" s="78"/>
      <c r="SPA107" s="78"/>
      <c r="SPB107" s="78"/>
      <c r="SPC107" s="78"/>
      <c r="SPD107" s="78"/>
      <c r="SPE107" s="78"/>
      <c r="SPF107" s="78"/>
      <c r="SPG107" s="78"/>
      <c r="SPH107" s="78"/>
      <c r="SPI107" s="78"/>
      <c r="SPJ107" s="78"/>
      <c r="SPK107" s="78"/>
      <c r="SPL107" s="78"/>
      <c r="SPM107" s="78"/>
      <c r="SPN107" s="78"/>
      <c r="SPO107" s="78"/>
      <c r="SPP107" s="78"/>
      <c r="SPQ107" s="78"/>
      <c r="SPR107" s="78"/>
      <c r="SPS107" s="78"/>
      <c r="SPT107" s="78"/>
      <c r="SPU107" s="78"/>
      <c r="SPV107" s="78"/>
      <c r="SPW107" s="78"/>
      <c r="SPX107" s="78"/>
      <c r="SPY107" s="78"/>
      <c r="SPZ107" s="78"/>
      <c r="SQA107" s="78"/>
      <c r="SQB107" s="78"/>
      <c r="SQC107" s="78"/>
      <c r="SQD107" s="78"/>
      <c r="SQE107" s="78"/>
      <c r="SQF107" s="78"/>
      <c r="SQG107" s="78"/>
      <c r="SQH107" s="78"/>
      <c r="SQI107" s="78"/>
      <c r="SQJ107" s="78"/>
      <c r="SQK107" s="78"/>
      <c r="SQL107" s="78"/>
      <c r="SQM107" s="78"/>
      <c r="SQN107" s="78"/>
      <c r="SQO107" s="78"/>
      <c r="SQP107" s="78"/>
      <c r="SQQ107" s="78"/>
      <c r="SQR107" s="78"/>
      <c r="SQS107" s="78"/>
      <c r="SQT107" s="78"/>
      <c r="SQU107" s="78"/>
      <c r="SQV107" s="78"/>
      <c r="SQW107" s="78"/>
      <c r="SQX107" s="78"/>
      <c r="SQY107" s="78"/>
      <c r="SQZ107" s="78"/>
      <c r="SRA107" s="78"/>
      <c r="SRB107" s="78"/>
      <c r="SRC107" s="78"/>
      <c r="SRD107" s="78"/>
      <c r="SRE107" s="78"/>
      <c r="SRF107" s="78"/>
      <c r="SRG107" s="78"/>
      <c r="SRH107" s="78"/>
      <c r="SRI107" s="78"/>
      <c r="SRJ107" s="78"/>
      <c r="SRK107" s="78"/>
      <c r="SRL107" s="78"/>
      <c r="SRM107" s="78"/>
      <c r="SRN107" s="78"/>
      <c r="SRO107" s="78"/>
      <c r="SRP107" s="78"/>
      <c r="SRQ107" s="78"/>
      <c r="SRR107" s="78"/>
      <c r="SRS107" s="78"/>
      <c r="SRT107" s="78"/>
      <c r="SRU107" s="78"/>
      <c r="SRV107" s="78"/>
      <c r="SRW107" s="78"/>
      <c r="SRX107" s="78"/>
      <c r="SRY107" s="78"/>
      <c r="SRZ107" s="78"/>
      <c r="SSA107" s="78"/>
      <c r="SSB107" s="78"/>
      <c r="SSC107" s="78"/>
      <c r="SSD107" s="78"/>
      <c r="SSE107" s="78"/>
      <c r="SSF107" s="78"/>
      <c r="SSG107" s="78"/>
      <c r="SSH107" s="78"/>
      <c r="SSI107" s="78"/>
      <c r="SSJ107" s="78"/>
      <c r="SSK107" s="78"/>
      <c r="SSL107" s="78"/>
      <c r="SSM107" s="78"/>
      <c r="SSN107" s="78"/>
      <c r="SSO107" s="78"/>
      <c r="SSP107" s="78"/>
      <c r="SSQ107" s="78"/>
      <c r="SSR107" s="78"/>
      <c r="SSS107" s="78"/>
      <c r="SST107" s="78"/>
      <c r="SSU107" s="78"/>
      <c r="SSV107" s="78"/>
      <c r="SSW107" s="78"/>
      <c r="SSX107" s="78"/>
      <c r="SSY107" s="78"/>
      <c r="SSZ107" s="78"/>
      <c r="STA107" s="78"/>
      <c r="STB107" s="78"/>
      <c r="STC107" s="78"/>
      <c r="STD107" s="78"/>
      <c r="STE107" s="78"/>
      <c r="STF107" s="78"/>
      <c r="STG107" s="78"/>
      <c r="STH107" s="78"/>
      <c r="STI107" s="78"/>
      <c r="STJ107" s="78"/>
      <c r="STK107" s="78"/>
      <c r="STL107" s="78"/>
      <c r="STM107" s="78"/>
      <c r="STN107" s="78"/>
      <c r="STO107" s="78"/>
      <c r="STP107" s="78"/>
      <c r="STQ107" s="78"/>
      <c r="STR107" s="78"/>
      <c r="STS107" s="78"/>
      <c r="STT107" s="78"/>
      <c r="STU107" s="78"/>
      <c r="STV107" s="78"/>
      <c r="STW107" s="78"/>
      <c r="STX107" s="78"/>
      <c r="STY107" s="78"/>
      <c r="STZ107" s="78"/>
      <c r="SUA107" s="78"/>
      <c r="SUB107" s="78"/>
      <c r="SUC107" s="78"/>
      <c r="SUD107" s="78"/>
      <c r="SUE107" s="78"/>
      <c r="SUF107" s="78"/>
      <c r="SUG107" s="78"/>
      <c r="SUH107" s="78"/>
      <c r="SUI107" s="78"/>
      <c r="SUJ107" s="78"/>
      <c r="SUK107" s="78"/>
      <c r="SUL107" s="78"/>
      <c r="SUM107" s="78"/>
      <c r="SUN107" s="78"/>
      <c r="SUO107" s="78"/>
      <c r="SUP107" s="78"/>
      <c r="SUQ107" s="78"/>
      <c r="SUR107" s="78"/>
      <c r="SUS107" s="78"/>
      <c r="SUT107" s="78"/>
      <c r="SUU107" s="78"/>
      <c r="SUV107" s="78"/>
      <c r="SUW107" s="78"/>
      <c r="SUX107" s="78"/>
      <c r="SUY107" s="78"/>
      <c r="SUZ107" s="78"/>
      <c r="SVA107" s="78"/>
      <c r="SVB107" s="78"/>
      <c r="SVC107" s="78"/>
      <c r="SVD107" s="78"/>
      <c r="SVE107" s="78"/>
      <c r="SVF107" s="78"/>
      <c r="SVG107" s="78"/>
      <c r="SVH107" s="78"/>
      <c r="SVI107" s="78"/>
      <c r="SVJ107" s="78"/>
      <c r="SVK107" s="78"/>
      <c r="SVL107" s="78"/>
      <c r="SVM107" s="78"/>
      <c r="SVN107" s="78"/>
      <c r="SVO107" s="78"/>
      <c r="SVP107" s="78"/>
      <c r="SVQ107" s="78"/>
      <c r="SVR107" s="78"/>
      <c r="SVS107" s="78"/>
      <c r="SVT107" s="78"/>
      <c r="SVU107" s="78"/>
      <c r="SVV107" s="78"/>
      <c r="SVW107" s="78"/>
      <c r="SVX107" s="78"/>
      <c r="SVY107" s="78"/>
      <c r="SVZ107" s="78"/>
      <c r="SWA107" s="78"/>
      <c r="SWB107" s="78"/>
      <c r="SWC107" s="78"/>
      <c r="SWD107" s="78"/>
      <c r="SWE107" s="78"/>
      <c r="SWF107" s="78"/>
      <c r="SWG107" s="78"/>
      <c r="SWH107" s="78"/>
      <c r="SWI107" s="78"/>
      <c r="SWJ107" s="78"/>
      <c r="SWK107" s="78"/>
      <c r="SWL107" s="78"/>
      <c r="SWM107" s="78"/>
      <c r="SWN107" s="78"/>
      <c r="SWO107" s="78"/>
      <c r="SWP107" s="78"/>
      <c r="SWQ107" s="78"/>
      <c r="SWR107" s="78"/>
      <c r="SWS107" s="78"/>
      <c r="SWT107" s="78"/>
      <c r="SWU107" s="78"/>
      <c r="SWV107" s="78"/>
      <c r="SWW107" s="78"/>
      <c r="SWX107" s="78"/>
      <c r="SWY107" s="78"/>
      <c r="SWZ107" s="78"/>
      <c r="SXA107" s="78"/>
      <c r="SXB107" s="78"/>
      <c r="SXC107" s="78"/>
      <c r="SXD107" s="78"/>
      <c r="SXE107" s="78"/>
      <c r="SXF107" s="78"/>
      <c r="SXG107" s="78"/>
      <c r="SXH107" s="78"/>
      <c r="SXI107" s="78"/>
      <c r="SXJ107" s="78"/>
      <c r="SXK107" s="78"/>
      <c r="SXL107" s="78"/>
      <c r="SXM107" s="78"/>
      <c r="SXN107" s="78"/>
      <c r="SXO107" s="78"/>
      <c r="SXP107" s="78"/>
      <c r="SXQ107" s="78"/>
      <c r="SXR107" s="78"/>
      <c r="SXS107" s="78"/>
      <c r="SXT107" s="78"/>
      <c r="SXU107" s="78"/>
      <c r="SXV107" s="78"/>
      <c r="SXW107" s="78"/>
      <c r="SXX107" s="78"/>
      <c r="SXY107" s="78"/>
      <c r="SXZ107" s="78"/>
      <c r="SYA107" s="78"/>
      <c r="SYB107" s="78"/>
      <c r="SYC107" s="78"/>
      <c r="SYD107" s="78"/>
      <c r="SYE107" s="78"/>
      <c r="SYF107" s="78"/>
      <c r="SYG107" s="78"/>
      <c r="SYH107" s="78"/>
      <c r="SYI107" s="78"/>
      <c r="SYJ107" s="78"/>
      <c r="SYK107" s="78"/>
      <c r="SYL107" s="78"/>
      <c r="SYM107" s="78"/>
      <c r="SYN107" s="78"/>
      <c r="SYO107" s="78"/>
      <c r="SYP107" s="78"/>
      <c r="SYQ107" s="78"/>
      <c r="SYR107" s="78"/>
      <c r="SYS107" s="78"/>
      <c r="SYT107" s="78"/>
      <c r="SYU107" s="78"/>
      <c r="SYV107" s="78"/>
      <c r="SYW107" s="78"/>
      <c r="SYX107" s="78"/>
      <c r="SYY107" s="78"/>
      <c r="SYZ107" s="78"/>
      <c r="SZA107" s="78"/>
      <c r="SZB107" s="78"/>
      <c r="SZC107" s="78"/>
      <c r="SZD107" s="78"/>
      <c r="SZE107" s="78"/>
      <c r="SZF107" s="78"/>
      <c r="SZG107" s="78"/>
      <c r="SZH107" s="78"/>
      <c r="SZI107" s="78"/>
      <c r="SZJ107" s="78"/>
      <c r="SZK107" s="78"/>
      <c r="SZL107" s="78"/>
      <c r="SZM107" s="78"/>
      <c r="SZN107" s="78"/>
      <c r="SZO107" s="78"/>
      <c r="SZP107" s="78"/>
      <c r="SZQ107" s="78"/>
      <c r="SZR107" s="78"/>
      <c r="SZS107" s="78"/>
      <c r="SZT107" s="78"/>
      <c r="SZU107" s="78"/>
      <c r="SZV107" s="78"/>
      <c r="SZW107" s="78"/>
      <c r="SZX107" s="78"/>
      <c r="SZY107" s="78"/>
      <c r="SZZ107" s="78"/>
      <c r="TAA107" s="78"/>
      <c r="TAB107" s="78"/>
      <c r="TAC107" s="78"/>
      <c r="TAD107" s="78"/>
      <c r="TAE107" s="78"/>
      <c r="TAF107" s="78"/>
      <c r="TAG107" s="78"/>
      <c r="TAH107" s="78"/>
      <c r="TAI107" s="78"/>
      <c r="TAJ107" s="78"/>
      <c r="TAK107" s="78"/>
      <c r="TAL107" s="78"/>
      <c r="TAM107" s="78"/>
      <c r="TAN107" s="78"/>
      <c r="TAO107" s="78"/>
      <c r="TAP107" s="78"/>
      <c r="TAQ107" s="78"/>
      <c r="TAR107" s="78"/>
      <c r="TAS107" s="78"/>
      <c r="TAT107" s="78"/>
      <c r="TAU107" s="78"/>
      <c r="TAV107" s="78"/>
      <c r="TAW107" s="78"/>
      <c r="TAX107" s="78"/>
      <c r="TAY107" s="78"/>
      <c r="TAZ107" s="78"/>
      <c r="TBA107" s="78"/>
      <c r="TBB107" s="78"/>
      <c r="TBC107" s="78"/>
      <c r="TBD107" s="78"/>
      <c r="TBE107" s="78"/>
      <c r="TBF107" s="78"/>
      <c r="TBG107" s="78"/>
      <c r="TBH107" s="78"/>
      <c r="TBI107" s="78"/>
      <c r="TBJ107" s="78"/>
      <c r="TBK107" s="78"/>
      <c r="TBL107" s="78"/>
      <c r="TBM107" s="78"/>
      <c r="TBN107" s="78"/>
      <c r="TBO107" s="78"/>
      <c r="TBP107" s="78"/>
      <c r="TBQ107" s="78"/>
      <c r="TBR107" s="78"/>
      <c r="TBS107" s="78"/>
      <c r="TBT107" s="78"/>
      <c r="TBU107" s="78"/>
      <c r="TBV107" s="78"/>
      <c r="TBW107" s="78"/>
      <c r="TBX107" s="78"/>
      <c r="TBY107" s="78"/>
      <c r="TBZ107" s="78"/>
      <c r="TCA107" s="78"/>
      <c r="TCB107" s="78"/>
      <c r="TCC107" s="78"/>
      <c r="TCD107" s="78"/>
      <c r="TCE107" s="78"/>
      <c r="TCF107" s="78"/>
      <c r="TCG107" s="78"/>
      <c r="TCH107" s="78"/>
      <c r="TCI107" s="78"/>
      <c r="TCJ107" s="78"/>
      <c r="TCK107" s="78"/>
      <c r="TCL107" s="78"/>
      <c r="TCM107" s="78"/>
      <c r="TCN107" s="78"/>
      <c r="TCO107" s="78"/>
      <c r="TCP107" s="78"/>
      <c r="TCQ107" s="78"/>
      <c r="TCR107" s="78"/>
      <c r="TCS107" s="78"/>
      <c r="TCT107" s="78"/>
      <c r="TCU107" s="78"/>
      <c r="TCV107" s="78"/>
      <c r="TCW107" s="78"/>
      <c r="TCX107" s="78"/>
      <c r="TCY107" s="78"/>
      <c r="TCZ107" s="78"/>
      <c r="TDA107" s="78"/>
      <c r="TDB107" s="78"/>
      <c r="TDC107" s="78"/>
      <c r="TDD107" s="78"/>
      <c r="TDE107" s="78"/>
      <c r="TDF107" s="78"/>
      <c r="TDG107" s="78"/>
      <c r="TDH107" s="78"/>
      <c r="TDI107" s="78"/>
      <c r="TDJ107" s="78"/>
      <c r="TDK107" s="78"/>
      <c r="TDL107" s="78"/>
      <c r="TDM107" s="78"/>
      <c r="TDN107" s="78"/>
      <c r="TDO107" s="78"/>
      <c r="TDP107" s="78"/>
      <c r="TDQ107" s="78"/>
      <c r="TDR107" s="78"/>
      <c r="TDS107" s="78"/>
      <c r="TDT107" s="78"/>
      <c r="TDU107" s="78"/>
      <c r="TDV107" s="78"/>
      <c r="TDW107" s="78"/>
      <c r="TDX107" s="78"/>
      <c r="TDY107" s="78"/>
      <c r="TDZ107" s="78"/>
      <c r="TEA107" s="78"/>
      <c r="TEB107" s="78"/>
      <c r="TEC107" s="78"/>
      <c r="TED107" s="78"/>
      <c r="TEE107" s="78"/>
      <c r="TEF107" s="78"/>
      <c r="TEG107" s="78"/>
      <c r="TEH107" s="78"/>
      <c r="TEI107" s="78"/>
      <c r="TEJ107" s="78"/>
      <c r="TEK107" s="78"/>
      <c r="TEL107" s="78"/>
      <c r="TEM107" s="78"/>
      <c r="TEN107" s="78"/>
      <c r="TEO107" s="78"/>
      <c r="TEP107" s="78"/>
      <c r="TEQ107" s="78"/>
      <c r="TER107" s="78"/>
      <c r="TES107" s="78"/>
      <c r="TET107" s="78"/>
      <c r="TEU107" s="78"/>
      <c r="TEV107" s="78"/>
      <c r="TEW107" s="78"/>
      <c r="TEX107" s="78"/>
      <c r="TEY107" s="78"/>
      <c r="TEZ107" s="78"/>
      <c r="TFA107" s="78"/>
      <c r="TFB107" s="78"/>
      <c r="TFC107" s="78"/>
      <c r="TFD107" s="78"/>
      <c r="TFE107" s="78"/>
      <c r="TFF107" s="78"/>
      <c r="TFG107" s="78"/>
      <c r="TFH107" s="78"/>
      <c r="TFI107" s="78"/>
      <c r="TFJ107" s="78"/>
      <c r="TFK107" s="78"/>
      <c r="TFL107" s="78"/>
      <c r="TFM107" s="78"/>
      <c r="TFN107" s="78"/>
      <c r="TFO107" s="78"/>
      <c r="TFP107" s="78"/>
      <c r="TFQ107" s="78"/>
      <c r="TFR107" s="78"/>
      <c r="TFS107" s="78"/>
      <c r="TFT107" s="78"/>
      <c r="TFU107" s="78"/>
      <c r="TFV107" s="78"/>
      <c r="TFW107" s="78"/>
      <c r="TFX107" s="78"/>
      <c r="TFY107" s="78"/>
      <c r="TFZ107" s="78"/>
      <c r="TGA107" s="78"/>
      <c r="TGB107" s="78"/>
      <c r="TGC107" s="78"/>
      <c r="TGD107" s="78"/>
      <c r="TGE107" s="78"/>
      <c r="TGF107" s="78"/>
      <c r="TGG107" s="78"/>
      <c r="TGH107" s="78"/>
      <c r="TGI107" s="78"/>
      <c r="TGJ107" s="78"/>
      <c r="TGK107" s="78"/>
      <c r="TGL107" s="78"/>
      <c r="TGM107" s="78"/>
      <c r="TGN107" s="78"/>
      <c r="TGO107" s="78"/>
      <c r="TGP107" s="78"/>
      <c r="TGQ107" s="78"/>
      <c r="TGR107" s="78"/>
      <c r="TGS107" s="78"/>
      <c r="TGT107" s="78"/>
      <c r="TGU107" s="78"/>
      <c r="TGV107" s="78"/>
      <c r="TGW107" s="78"/>
      <c r="TGX107" s="78"/>
      <c r="TGY107" s="78"/>
      <c r="TGZ107" s="78"/>
      <c r="THA107" s="78"/>
      <c r="THB107" s="78"/>
      <c r="THC107" s="78"/>
      <c r="THD107" s="78"/>
      <c r="THE107" s="78"/>
      <c r="THF107" s="78"/>
      <c r="THG107" s="78"/>
      <c r="THH107" s="78"/>
      <c r="THI107" s="78"/>
      <c r="THJ107" s="78"/>
      <c r="THK107" s="78"/>
      <c r="THL107" s="78"/>
      <c r="THM107" s="78"/>
      <c r="THN107" s="78"/>
      <c r="THO107" s="78"/>
      <c r="THP107" s="78"/>
      <c r="THQ107" s="78"/>
      <c r="THR107" s="78"/>
      <c r="THS107" s="78"/>
      <c r="THT107" s="78"/>
      <c r="THU107" s="78"/>
      <c r="THV107" s="78"/>
      <c r="THW107" s="78"/>
      <c r="THX107" s="78"/>
      <c r="THY107" s="78"/>
      <c r="THZ107" s="78"/>
      <c r="TIA107" s="78"/>
      <c r="TIB107" s="78"/>
      <c r="TIC107" s="78"/>
      <c r="TID107" s="78"/>
      <c r="TIE107" s="78"/>
      <c r="TIF107" s="78"/>
      <c r="TIG107" s="78"/>
      <c r="TIH107" s="78"/>
      <c r="TII107" s="78"/>
      <c r="TIJ107" s="78"/>
      <c r="TIK107" s="78"/>
      <c r="TIL107" s="78"/>
      <c r="TIM107" s="78"/>
      <c r="TIN107" s="78"/>
      <c r="TIO107" s="78"/>
      <c r="TIP107" s="78"/>
      <c r="TIQ107" s="78"/>
      <c r="TIR107" s="78"/>
      <c r="TIS107" s="78"/>
      <c r="TIT107" s="78"/>
      <c r="TIU107" s="78"/>
      <c r="TIV107" s="78"/>
      <c r="TIW107" s="78"/>
      <c r="TIX107" s="78"/>
      <c r="TIY107" s="78"/>
      <c r="TIZ107" s="78"/>
      <c r="TJA107" s="78"/>
      <c r="TJB107" s="78"/>
      <c r="TJC107" s="78"/>
      <c r="TJD107" s="78"/>
      <c r="TJE107" s="78"/>
      <c r="TJF107" s="78"/>
      <c r="TJG107" s="78"/>
      <c r="TJH107" s="78"/>
      <c r="TJI107" s="78"/>
      <c r="TJJ107" s="78"/>
      <c r="TJK107" s="78"/>
      <c r="TJL107" s="78"/>
      <c r="TJM107" s="78"/>
      <c r="TJN107" s="78"/>
      <c r="TJO107" s="78"/>
      <c r="TJP107" s="78"/>
      <c r="TJQ107" s="78"/>
      <c r="TJR107" s="78"/>
      <c r="TJS107" s="78"/>
      <c r="TJT107" s="78"/>
      <c r="TJU107" s="78"/>
      <c r="TJV107" s="78"/>
      <c r="TJW107" s="78"/>
      <c r="TJX107" s="78"/>
      <c r="TJY107" s="78"/>
      <c r="TJZ107" s="78"/>
      <c r="TKA107" s="78"/>
      <c r="TKB107" s="78"/>
      <c r="TKC107" s="78"/>
      <c r="TKD107" s="78"/>
      <c r="TKE107" s="78"/>
      <c r="TKF107" s="78"/>
      <c r="TKG107" s="78"/>
      <c r="TKH107" s="78"/>
      <c r="TKI107" s="78"/>
      <c r="TKJ107" s="78"/>
      <c r="TKK107" s="78"/>
      <c r="TKL107" s="78"/>
      <c r="TKM107" s="78"/>
      <c r="TKN107" s="78"/>
      <c r="TKO107" s="78"/>
      <c r="TKP107" s="78"/>
      <c r="TKQ107" s="78"/>
      <c r="TKR107" s="78"/>
      <c r="TKS107" s="78"/>
      <c r="TKT107" s="78"/>
      <c r="TKU107" s="78"/>
      <c r="TKV107" s="78"/>
      <c r="TKW107" s="78"/>
      <c r="TKX107" s="78"/>
      <c r="TKY107" s="78"/>
      <c r="TKZ107" s="78"/>
      <c r="TLA107" s="78"/>
      <c r="TLB107" s="78"/>
      <c r="TLC107" s="78"/>
      <c r="TLD107" s="78"/>
      <c r="TLE107" s="78"/>
      <c r="TLF107" s="78"/>
      <c r="TLG107" s="78"/>
      <c r="TLH107" s="78"/>
      <c r="TLI107" s="78"/>
      <c r="TLJ107" s="78"/>
      <c r="TLK107" s="78"/>
      <c r="TLL107" s="78"/>
      <c r="TLM107" s="78"/>
      <c r="TLN107" s="78"/>
      <c r="TLO107" s="78"/>
      <c r="TLP107" s="78"/>
      <c r="TLQ107" s="78"/>
      <c r="TLR107" s="78"/>
      <c r="TLS107" s="78"/>
      <c r="TLT107" s="78"/>
      <c r="TLU107" s="78"/>
      <c r="TLV107" s="78"/>
      <c r="TLW107" s="78"/>
      <c r="TLX107" s="78"/>
      <c r="TLY107" s="78"/>
      <c r="TLZ107" s="78"/>
      <c r="TMA107" s="78"/>
      <c r="TMB107" s="78"/>
      <c r="TMC107" s="78"/>
      <c r="TMD107" s="78"/>
      <c r="TME107" s="78"/>
      <c r="TMF107" s="78"/>
      <c r="TMG107" s="78"/>
      <c r="TMH107" s="78"/>
      <c r="TMI107" s="78"/>
      <c r="TMJ107" s="78"/>
      <c r="TMK107" s="78"/>
      <c r="TML107" s="78"/>
      <c r="TMM107" s="78"/>
      <c r="TMN107" s="78"/>
      <c r="TMO107" s="78"/>
      <c r="TMP107" s="78"/>
      <c r="TMQ107" s="78"/>
      <c r="TMR107" s="78"/>
      <c r="TMS107" s="78"/>
      <c r="TMT107" s="78"/>
      <c r="TMU107" s="78"/>
      <c r="TMV107" s="78"/>
      <c r="TMW107" s="78"/>
      <c r="TMX107" s="78"/>
      <c r="TMY107" s="78"/>
      <c r="TMZ107" s="78"/>
      <c r="TNA107" s="78"/>
      <c r="TNB107" s="78"/>
      <c r="TNC107" s="78"/>
      <c r="TND107" s="78"/>
      <c r="TNE107" s="78"/>
      <c r="TNF107" s="78"/>
      <c r="TNG107" s="78"/>
      <c r="TNH107" s="78"/>
      <c r="TNI107" s="78"/>
      <c r="TNJ107" s="78"/>
      <c r="TNK107" s="78"/>
      <c r="TNL107" s="78"/>
      <c r="TNM107" s="78"/>
      <c r="TNN107" s="78"/>
      <c r="TNO107" s="78"/>
      <c r="TNP107" s="78"/>
      <c r="TNQ107" s="78"/>
      <c r="TNR107" s="78"/>
      <c r="TNS107" s="78"/>
      <c r="TNT107" s="78"/>
      <c r="TNU107" s="78"/>
      <c r="TNV107" s="78"/>
      <c r="TNW107" s="78"/>
      <c r="TNX107" s="78"/>
      <c r="TNY107" s="78"/>
      <c r="TNZ107" s="78"/>
      <c r="TOA107" s="78"/>
      <c r="TOB107" s="78"/>
      <c r="TOC107" s="78"/>
      <c r="TOD107" s="78"/>
      <c r="TOE107" s="78"/>
      <c r="TOF107" s="78"/>
      <c r="TOG107" s="78"/>
      <c r="TOH107" s="78"/>
      <c r="TOI107" s="78"/>
      <c r="TOJ107" s="78"/>
      <c r="TOK107" s="78"/>
      <c r="TOL107" s="78"/>
      <c r="TOM107" s="78"/>
      <c r="TON107" s="78"/>
      <c r="TOO107" s="78"/>
      <c r="TOP107" s="78"/>
      <c r="TOQ107" s="78"/>
      <c r="TOR107" s="78"/>
      <c r="TOS107" s="78"/>
      <c r="TOT107" s="78"/>
      <c r="TOU107" s="78"/>
      <c r="TOV107" s="78"/>
      <c r="TOW107" s="78"/>
      <c r="TOX107" s="78"/>
      <c r="TOY107" s="78"/>
      <c r="TOZ107" s="78"/>
      <c r="TPA107" s="78"/>
      <c r="TPB107" s="78"/>
      <c r="TPC107" s="78"/>
      <c r="TPD107" s="78"/>
      <c r="TPE107" s="78"/>
      <c r="TPF107" s="78"/>
      <c r="TPG107" s="78"/>
      <c r="TPH107" s="78"/>
      <c r="TPI107" s="78"/>
      <c r="TPJ107" s="78"/>
      <c r="TPK107" s="78"/>
      <c r="TPL107" s="78"/>
      <c r="TPM107" s="78"/>
      <c r="TPN107" s="78"/>
      <c r="TPO107" s="78"/>
      <c r="TPP107" s="78"/>
      <c r="TPQ107" s="78"/>
      <c r="TPR107" s="78"/>
      <c r="TPS107" s="78"/>
      <c r="TPT107" s="78"/>
      <c r="TPU107" s="78"/>
      <c r="TPV107" s="78"/>
      <c r="TPW107" s="78"/>
      <c r="TPX107" s="78"/>
      <c r="TPY107" s="78"/>
      <c r="TPZ107" s="78"/>
      <c r="TQA107" s="78"/>
      <c r="TQB107" s="78"/>
      <c r="TQC107" s="78"/>
      <c r="TQD107" s="78"/>
      <c r="TQE107" s="78"/>
      <c r="TQF107" s="78"/>
      <c r="TQG107" s="78"/>
      <c r="TQH107" s="78"/>
      <c r="TQI107" s="78"/>
      <c r="TQJ107" s="78"/>
      <c r="TQK107" s="78"/>
      <c r="TQL107" s="78"/>
      <c r="TQM107" s="78"/>
      <c r="TQN107" s="78"/>
      <c r="TQO107" s="78"/>
      <c r="TQP107" s="78"/>
      <c r="TQQ107" s="78"/>
      <c r="TQR107" s="78"/>
      <c r="TQS107" s="78"/>
      <c r="TQT107" s="78"/>
      <c r="TQU107" s="78"/>
      <c r="TQV107" s="78"/>
      <c r="TQW107" s="78"/>
      <c r="TQX107" s="78"/>
      <c r="TQY107" s="78"/>
      <c r="TQZ107" s="78"/>
      <c r="TRA107" s="78"/>
      <c r="TRB107" s="78"/>
      <c r="TRC107" s="78"/>
      <c r="TRD107" s="78"/>
      <c r="TRE107" s="78"/>
      <c r="TRF107" s="78"/>
      <c r="TRG107" s="78"/>
      <c r="TRH107" s="78"/>
      <c r="TRI107" s="78"/>
      <c r="TRJ107" s="78"/>
      <c r="TRK107" s="78"/>
      <c r="TRL107" s="78"/>
      <c r="TRM107" s="78"/>
      <c r="TRN107" s="78"/>
      <c r="TRO107" s="78"/>
      <c r="TRP107" s="78"/>
      <c r="TRQ107" s="78"/>
      <c r="TRR107" s="78"/>
      <c r="TRS107" s="78"/>
      <c r="TRT107" s="78"/>
      <c r="TRU107" s="78"/>
      <c r="TRV107" s="78"/>
      <c r="TRW107" s="78"/>
      <c r="TRX107" s="78"/>
      <c r="TRY107" s="78"/>
      <c r="TRZ107" s="78"/>
      <c r="TSA107" s="78"/>
      <c r="TSB107" s="78"/>
      <c r="TSC107" s="78"/>
      <c r="TSD107" s="78"/>
      <c r="TSE107" s="78"/>
      <c r="TSF107" s="78"/>
      <c r="TSG107" s="78"/>
      <c r="TSH107" s="78"/>
      <c r="TSI107" s="78"/>
      <c r="TSJ107" s="78"/>
      <c r="TSK107" s="78"/>
      <c r="TSL107" s="78"/>
      <c r="TSM107" s="78"/>
      <c r="TSN107" s="78"/>
      <c r="TSO107" s="78"/>
      <c r="TSP107" s="78"/>
      <c r="TSQ107" s="78"/>
      <c r="TSR107" s="78"/>
      <c r="TSS107" s="78"/>
      <c r="TST107" s="78"/>
      <c r="TSU107" s="78"/>
      <c r="TSV107" s="78"/>
      <c r="TSW107" s="78"/>
      <c r="TSX107" s="78"/>
      <c r="TSY107" s="78"/>
      <c r="TSZ107" s="78"/>
      <c r="TTA107" s="78"/>
      <c r="TTB107" s="78"/>
      <c r="TTC107" s="78"/>
      <c r="TTD107" s="78"/>
      <c r="TTE107" s="78"/>
      <c r="TTF107" s="78"/>
      <c r="TTG107" s="78"/>
      <c r="TTH107" s="78"/>
      <c r="TTI107" s="78"/>
      <c r="TTJ107" s="78"/>
      <c r="TTK107" s="78"/>
      <c r="TTL107" s="78"/>
      <c r="TTM107" s="78"/>
      <c r="TTN107" s="78"/>
      <c r="TTO107" s="78"/>
      <c r="TTP107" s="78"/>
      <c r="TTQ107" s="78"/>
      <c r="TTR107" s="78"/>
      <c r="TTS107" s="78"/>
      <c r="TTT107" s="78"/>
      <c r="TTU107" s="78"/>
      <c r="TTV107" s="78"/>
      <c r="TTW107" s="78"/>
      <c r="TTX107" s="78"/>
      <c r="TTY107" s="78"/>
      <c r="TTZ107" s="78"/>
      <c r="TUA107" s="78"/>
      <c r="TUB107" s="78"/>
      <c r="TUC107" s="78"/>
      <c r="TUD107" s="78"/>
      <c r="TUE107" s="78"/>
      <c r="TUF107" s="78"/>
      <c r="TUG107" s="78"/>
      <c r="TUH107" s="78"/>
      <c r="TUI107" s="78"/>
      <c r="TUJ107" s="78"/>
      <c r="TUK107" s="78"/>
      <c r="TUL107" s="78"/>
      <c r="TUM107" s="78"/>
      <c r="TUN107" s="78"/>
      <c r="TUO107" s="78"/>
      <c r="TUP107" s="78"/>
      <c r="TUQ107" s="78"/>
      <c r="TUR107" s="78"/>
      <c r="TUS107" s="78"/>
      <c r="TUT107" s="78"/>
      <c r="TUU107" s="78"/>
      <c r="TUV107" s="78"/>
      <c r="TUW107" s="78"/>
      <c r="TUX107" s="78"/>
      <c r="TUY107" s="78"/>
      <c r="TUZ107" s="78"/>
      <c r="TVA107" s="78"/>
      <c r="TVB107" s="78"/>
      <c r="TVC107" s="78"/>
      <c r="TVD107" s="78"/>
      <c r="TVE107" s="78"/>
      <c r="TVF107" s="78"/>
      <c r="TVG107" s="78"/>
      <c r="TVH107" s="78"/>
      <c r="TVI107" s="78"/>
      <c r="TVJ107" s="78"/>
      <c r="TVK107" s="78"/>
      <c r="TVL107" s="78"/>
      <c r="TVM107" s="78"/>
      <c r="TVN107" s="78"/>
      <c r="TVO107" s="78"/>
      <c r="TVP107" s="78"/>
      <c r="TVQ107" s="78"/>
      <c r="TVR107" s="78"/>
      <c r="TVS107" s="78"/>
      <c r="TVT107" s="78"/>
      <c r="TVU107" s="78"/>
      <c r="TVV107" s="78"/>
      <c r="TVW107" s="78"/>
      <c r="TVX107" s="78"/>
      <c r="TVY107" s="78"/>
      <c r="TVZ107" s="78"/>
      <c r="TWA107" s="78"/>
      <c r="TWB107" s="78"/>
      <c r="TWC107" s="78"/>
      <c r="TWD107" s="78"/>
      <c r="TWE107" s="78"/>
      <c r="TWF107" s="78"/>
      <c r="TWG107" s="78"/>
      <c r="TWH107" s="78"/>
      <c r="TWI107" s="78"/>
      <c r="TWJ107" s="78"/>
      <c r="TWK107" s="78"/>
      <c r="TWL107" s="78"/>
      <c r="TWM107" s="78"/>
      <c r="TWN107" s="78"/>
      <c r="TWO107" s="78"/>
      <c r="TWP107" s="78"/>
      <c r="TWQ107" s="78"/>
      <c r="TWR107" s="78"/>
      <c r="TWS107" s="78"/>
      <c r="TWT107" s="78"/>
      <c r="TWU107" s="78"/>
      <c r="TWV107" s="78"/>
      <c r="TWW107" s="78"/>
      <c r="TWX107" s="78"/>
      <c r="TWY107" s="78"/>
      <c r="TWZ107" s="78"/>
      <c r="TXA107" s="78"/>
      <c r="TXB107" s="78"/>
      <c r="TXC107" s="78"/>
      <c r="TXD107" s="78"/>
      <c r="TXE107" s="78"/>
      <c r="TXF107" s="78"/>
      <c r="TXG107" s="78"/>
      <c r="TXH107" s="78"/>
      <c r="TXI107" s="78"/>
      <c r="TXJ107" s="78"/>
      <c r="TXK107" s="78"/>
      <c r="TXL107" s="78"/>
      <c r="TXM107" s="78"/>
      <c r="TXN107" s="78"/>
      <c r="TXO107" s="78"/>
      <c r="TXP107" s="78"/>
      <c r="TXQ107" s="78"/>
      <c r="TXR107" s="78"/>
      <c r="TXS107" s="78"/>
      <c r="TXT107" s="78"/>
      <c r="TXU107" s="78"/>
      <c r="TXV107" s="78"/>
      <c r="TXW107" s="78"/>
      <c r="TXX107" s="78"/>
      <c r="TXY107" s="78"/>
      <c r="TXZ107" s="78"/>
      <c r="TYA107" s="78"/>
      <c r="TYB107" s="78"/>
      <c r="TYC107" s="78"/>
      <c r="TYD107" s="78"/>
      <c r="TYE107" s="78"/>
      <c r="TYF107" s="78"/>
      <c r="TYG107" s="78"/>
      <c r="TYH107" s="78"/>
      <c r="TYI107" s="78"/>
      <c r="TYJ107" s="78"/>
      <c r="TYK107" s="78"/>
      <c r="TYL107" s="78"/>
      <c r="TYM107" s="78"/>
      <c r="TYN107" s="78"/>
      <c r="TYO107" s="78"/>
      <c r="TYP107" s="78"/>
      <c r="TYQ107" s="78"/>
      <c r="TYR107" s="78"/>
      <c r="TYS107" s="78"/>
      <c r="TYT107" s="78"/>
      <c r="TYU107" s="78"/>
      <c r="TYV107" s="78"/>
      <c r="TYW107" s="78"/>
      <c r="TYX107" s="78"/>
      <c r="TYY107" s="78"/>
      <c r="TYZ107" s="78"/>
      <c r="TZA107" s="78"/>
      <c r="TZB107" s="78"/>
      <c r="TZC107" s="78"/>
      <c r="TZD107" s="78"/>
      <c r="TZE107" s="78"/>
      <c r="TZF107" s="78"/>
      <c r="TZG107" s="78"/>
      <c r="TZH107" s="78"/>
      <c r="TZI107" s="78"/>
      <c r="TZJ107" s="78"/>
      <c r="TZK107" s="78"/>
      <c r="TZL107" s="78"/>
      <c r="TZM107" s="78"/>
      <c r="TZN107" s="78"/>
      <c r="TZO107" s="78"/>
      <c r="TZP107" s="78"/>
      <c r="TZQ107" s="78"/>
      <c r="TZR107" s="78"/>
      <c r="TZS107" s="78"/>
      <c r="TZT107" s="78"/>
      <c r="TZU107" s="78"/>
      <c r="TZV107" s="78"/>
      <c r="TZW107" s="78"/>
      <c r="TZX107" s="78"/>
      <c r="TZY107" s="78"/>
      <c r="TZZ107" s="78"/>
      <c r="UAA107" s="78"/>
      <c r="UAB107" s="78"/>
      <c r="UAC107" s="78"/>
      <c r="UAD107" s="78"/>
      <c r="UAE107" s="78"/>
      <c r="UAF107" s="78"/>
      <c r="UAG107" s="78"/>
      <c r="UAH107" s="78"/>
      <c r="UAI107" s="78"/>
      <c r="UAJ107" s="78"/>
      <c r="UAK107" s="78"/>
      <c r="UAL107" s="78"/>
      <c r="UAM107" s="78"/>
      <c r="UAN107" s="78"/>
      <c r="UAO107" s="78"/>
      <c r="UAP107" s="78"/>
      <c r="UAQ107" s="78"/>
      <c r="UAR107" s="78"/>
      <c r="UAS107" s="78"/>
      <c r="UAT107" s="78"/>
      <c r="UAU107" s="78"/>
      <c r="UAV107" s="78"/>
      <c r="UAW107" s="78"/>
      <c r="UAX107" s="78"/>
      <c r="UAY107" s="78"/>
      <c r="UAZ107" s="78"/>
      <c r="UBA107" s="78"/>
      <c r="UBB107" s="78"/>
      <c r="UBC107" s="78"/>
      <c r="UBD107" s="78"/>
      <c r="UBE107" s="78"/>
      <c r="UBF107" s="78"/>
      <c r="UBG107" s="78"/>
      <c r="UBH107" s="78"/>
      <c r="UBI107" s="78"/>
      <c r="UBJ107" s="78"/>
      <c r="UBK107" s="78"/>
      <c r="UBL107" s="78"/>
      <c r="UBM107" s="78"/>
      <c r="UBN107" s="78"/>
      <c r="UBO107" s="78"/>
      <c r="UBP107" s="78"/>
      <c r="UBQ107" s="78"/>
      <c r="UBR107" s="78"/>
      <c r="UBS107" s="78"/>
      <c r="UBT107" s="78"/>
      <c r="UBU107" s="78"/>
      <c r="UBV107" s="78"/>
      <c r="UBW107" s="78"/>
      <c r="UBX107" s="78"/>
      <c r="UBY107" s="78"/>
      <c r="UBZ107" s="78"/>
      <c r="UCA107" s="78"/>
      <c r="UCB107" s="78"/>
      <c r="UCC107" s="78"/>
      <c r="UCD107" s="78"/>
      <c r="UCE107" s="78"/>
      <c r="UCF107" s="78"/>
      <c r="UCG107" s="78"/>
      <c r="UCH107" s="78"/>
      <c r="UCI107" s="78"/>
      <c r="UCJ107" s="78"/>
      <c r="UCK107" s="78"/>
      <c r="UCL107" s="78"/>
      <c r="UCM107" s="78"/>
      <c r="UCN107" s="78"/>
      <c r="UCO107" s="78"/>
      <c r="UCP107" s="78"/>
      <c r="UCQ107" s="78"/>
      <c r="UCR107" s="78"/>
      <c r="UCS107" s="78"/>
      <c r="UCT107" s="78"/>
      <c r="UCU107" s="78"/>
      <c r="UCV107" s="78"/>
      <c r="UCW107" s="78"/>
      <c r="UCX107" s="78"/>
      <c r="UCY107" s="78"/>
      <c r="UCZ107" s="78"/>
      <c r="UDA107" s="78"/>
      <c r="UDB107" s="78"/>
      <c r="UDC107" s="78"/>
      <c r="UDD107" s="78"/>
      <c r="UDE107" s="78"/>
      <c r="UDF107" s="78"/>
      <c r="UDG107" s="78"/>
      <c r="UDH107" s="78"/>
      <c r="UDI107" s="78"/>
      <c r="UDJ107" s="78"/>
      <c r="UDK107" s="78"/>
      <c r="UDL107" s="78"/>
      <c r="UDM107" s="78"/>
      <c r="UDN107" s="78"/>
      <c r="UDO107" s="78"/>
      <c r="UDP107" s="78"/>
      <c r="UDQ107" s="78"/>
      <c r="UDR107" s="78"/>
      <c r="UDS107" s="78"/>
      <c r="UDT107" s="78"/>
      <c r="UDU107" s="78"/>
      <c r="UDV107" s="78"/>
      <c r="UDW107" s="78"/>
      <c r="UDX107" s="78"/>
      <c r="UDY107" s="78"/>
      <c r="UDZ107" s="78"/>
      <c r="UEA107" s="78"/>
      <c r="UEB107" s="78"/>
      <c r="UEC107" s="78"/>
      <c r="UED107" s="78"/>
      <c r="UEE107" s="78"/>
      <c r="UEF107" s="78"/>
      <c r="UEG107" s="78"/>
      <c r="UEH107" s="78"/>
      <c r="UEI107" s="78"/>
      <c r="UEJ107" s="78"/>
      <c r="UEK107" s="78"/>
      <c r="UEL107" s="78"/>
      <c r="UEM107" s="78"/>
      <c r="UEN107" s="78"/>
      <c r="UEO107" s="78"/>
      <c r="UEP107" s="78"/>
      <c r="UEQ107" s="78"/>
      <c r="UER107" s="78"/>
      <c r="UES107" s="78"/>
      <c r="UET107" s="78"/>
      <c r="UEU107" s="78"/>
      <c r="UEV107" s="78"/>
      <c r="UEW107" s="78"/>
      <c r="UEX107" s="78"/>
      <c r="UEY107" s="78"/>
      <c r="UEZ107" s="78"/>
      <c r="UFA107" s="78"/>
      <c r="UFB107" s="78"/>
      <c r="UFC107" s="78"/>
      <c r="UFD107" s="78"/>
      <c r="UFE107" s="78"/>
      <c r="UFF107" s="78"/>
      <c r="UFG107" s="78"/>
      <c r="UFH107" s="78"/>
      <c r="UFI107" s="78"/>
      <c r="UFJ107" s="78"/>
      <c r="UFK107" s="78"/>
      <c r="UFL107" s="78"/>
      <c r="UFM107" s="78"/>
      <c r="UFN107" s="78"/>
      <c r="UFO107" s="78"/>
      <c r="UFP107" s="78"/>
      <c r="UFQ107" s="78"/>
      <c r="UFR107" s="78"/>
      <c r="UFS107" s="78"/>
      <c r="UFT107" s="78"/>
      <c r="UFU107" s="78"/>
      <c r="UFV107" s="78"/>
      <c r="UFW107" s="78"/>
      <c r="UFX107" s="78"/>
      <c r="UFY107" s="78"/>
      <c r="UFZ107" s="78"/>
      <c r="UGA107" s="78"/>
      <c r="UGB107" s="78"/>
      <c r="UGC107" s="78"/>
      <c r="UGD107" s="78"/>
      <c r="UGE107" s="78"/>
      <c r="UGF107" s="78"/>
      <c r="UGG107" s="78"/>
      <c r="UGH107" s="78"/>
      <c r="UGI107" s="78"/>
      <c r="UGJ107" s="78"/>
      <c r="UGK107" s="78"/>
      <c r="UGL107" s="78"/>
      <c r="UGM107" s="78"/>
      <c r="UGN107" s="78"/>
      <c r="UGO107" s="78"/>
      <c r="UGP107" s="78"/>
      <c r="UGQ107" s="78"/>
      <c r="UGR107" s="78"/>
      <c r="UGS107" s="78"/>
      <c r="UGT107" s="78"/>
      <c r="UGU107" s="78"/>
      <c r="UGV107" s="78"/>
      <c r="UGW107" s="78"/>
      <c r="UGX107" s="78"/>
      <c r="UGY107" s="78"/>
      <c r="UGZ107" s="78"/>
      <c r="UHA107" s="78"/>
      <c r="UHB107" s="78"/>
      <c r="UHC107" s="78"/>
      <c r="UHD107" s="78"/>
      <c r="UHE107" s="78"/>
      <c r="UHF107" s="78"/>
      <c r="UHG107" s="78"/>
      <c r="UHH107" s="78"/>
      <c r="UHI107" s="78"/>
      <c r="UHJ107" s="78"/>
      <c r="UHK107" s="78"/>
      <c r="UHL107" s="78"/>
      <c r="UHM107" s="78"/>
      <c r="UHN107" s="78"/>
      <c r="UHO107" s="78"/>
      <c r="UHP107" s="78"/>
      <c r="UHQ107" s="78"/>
      <c r="UHR107" s="78"/>
      <c r="UHS107" s="78"/>
      <c r="UHT107" s="78"/>
      <c r="UHU107" s="78"/>
      <c r="UHV107" s="78"/>
      <c r="UHW107" s="78"/>
      <c r="UHX107" s="78"/>
      <c r="UHY107" s="78"/>
      <c r="UHZ107" s="78"/>
      <c r="UIA107" s="78"/>
      <c r="UIB107" s="78"/>
      <c r="UIC107" s="78"/>
      <c r="UID107" s="78"/>
      <c r="UIE107" s="78"/>
      <c r="UIF107" s="78"/>
      <c r="UIG107" s="78"/>
      <c r="UIH107" s="78"/>
      <c r="UII107" s="78"/>
      <c r="UIJ107" s="78"/>
      <c r="UIK107" s="78"/>
      <c r="UIL107" s="78"/>
      <c r="UIM107" s="78"/>
      <c r="UIN107" s="78"/>
      <c r="UIO107" s="78"/>
      <c r="UIP107" s="78"/>
      <c r="UIQ107" s="78"/>
      <c r="UIR107" s="78"/>
      <c r="UIS107" s="78"/>
      <c r="UIT107" s="78"/>
      <c r="UIU107" s="78"/>
      <c r="UIV107" s="78"/>
      <c r="UIW107" s="78"/>
      <c r="UIX107" s="78"/>
      <c r="UIY107" s="78"/>
      <c r="UIZ107" s="78"/>
      <c r="UJA107" s="78"/>
      <c r="UJB107" s="78"/>
      <c r="UJC107" s="78"/>
      <c r="UJD107" s="78"/>
      <c r="UJE107" s="78"/>
      <c r="UJF107" s="78"/>
      <c r="UJG107" s="78"/>
      <c r="UJH107" s="78"/>
      <c r="UJI107" s="78"/>
      <c r="UJJ107" s="78"/>
      <c r="UJK107" s="78"/>
      <c r="UJL107" s="78"/>
      <c r="UJM107" s="78"/>
      <c r="UJN107" s="78"/>
      <c r="UJO107" s="78"/>
      <c r="UJP107" s="78"/>
      <c r="UJQ107" s="78"/>
      <c r="UJR107" s="78"/>
      <c r="UJS107" s="78"/>
      <c r="UJT107" s="78"/>
      <c r="UJU107" s="78"/>
      <c r="UJV107" s="78"/>
      <c r="UJW107" s="78"/>
      <c r="UJX107" s="78"/>
      <c r="UJY107" s="78"/>
      <c r="UJZ107" s="78"/>
      <c r="UKA107" s="78"/>
      <c r="UKB107" s="78"/>
      <c r="UKC107" s="78"/>
      <c r="UKD107" s="78"/>
      <c r="UKE107" s="78"/>
      <c r="UKF107" s="78"/>
      <c r="UKG107" s="78"/>
      <c r="UKH107" s="78"/>
      <c r="UKI107" s="78"/>
      <c r="UKJ107" s="78"/>
      <c r="UKK107" s="78"/>
      <c r="UKL107" s="78"/>
      <c r="UKM107" s="78"/>
      <c r="UKN107" s="78"/>
      <c r="UKO107" s="78"/>
      <c r="UKP107" s="78"/>
      <c r="UKQ107" s="78"/>
      <c r="UKR107" s="78"/>
      <c r="UKS107" s="78"/>
      <c r="UKT107" s="78"/>
      <c r="UKU107" s="78"/>
      <c r="UKV107" s="78"/>
      <c r="UKW107" s="78"/>
      <c r="UKX107" s="78"/>
      <c r="UKY107" s="78"/>
      <c r="UKZ107" s="78"/>
      <c r="ULA107" s="78"/>
      <c r="ULB107" s="78"/>
      <c r="ULC107" s="78"/>
      <c r="ULD107" s="78"/>
      <c r="ULE107" s="78"/>
      <c r="ULF107" s="78"/>
      <c r="ULG107" s="78"/>
      <c r="ULH107" s="78"/>
      <c r="ULI107" s="78"/>
      <c r="ULJ107" s="78"/>
      <c r="ULK107" s="78"/>
      <c r="ULL107" s="78"/>
      <c r="ULM107" s="78"/>
      <c r="ULN107" s="78"/>
      <c r="ULO107" s="78"/>
      <c r="ULP107" s="78"/>
      <c r="ULQ107" s="78"/>
      <c r="ULR107" s="78"/>
      <c r="ULS107" s="78"/>
      <c r="ULT107" s="78"/>
      <c r="ULU107" s="78"/>
      <c r="ULV107" s="78"/>
      <c r="ULW107" s="78"/>
      <c r="ULX107" s="78"/>
      <c r="ULY107" s="78"/>
      <c r="ULZ107" s="78"/>
      <c r="UMA107" s="78"/>
      <c r="UMB107" s="78"/>
      <c r="UMC107" s="78"/>
      <c r="UMD107" s="78"/>
      <c r="UME107" s="78"/>
      <c r="UMF107" s="78"/>
      <c r="UMG107" s="78"/>
      <c r="UMH107" s="78"/>
      <c r="UMI107" s="78"/>
      <c r="UMJ107" s="78"/>
      <c r="UMK107" s="78"/>
      <c r="UML107" s="78"/>
      <c r="UMM107" s="78"/>
      <c r="UMN107" s="78"/>
      <c r="UMO107" s="78"/>
      <c r="UMP107" s="78"/>
      <c r="UMQ107" s="78"/>
      <c r="UMR107" s="78"/>
      <c r="UMS107" s="78"/>
      <c r="UMT107" s="78"/>
      <c r="UMU107" s="78"/>
      <c r="UMV107" s="78"/>
      <c r="UMW107" s="78"/>
      <c r="UMX107" s="78"/>
      <c r="UMY107" s="78"/>
      <c r="UMZ107" s="78"/>
      <c r="UNA107" s="78"/>
      <c r="UNB107" s="78"/>
      <c r="UNC107" s="78"/>
      <c r="UND107" s="78"/>
      <c r="UNE107" s="78"/>
      <c r="UNF107" s="78"/>
      <c r="UNG107" s="78"/>
      <c r="UNH107" s="78"/>
      <c r="UNI107" s="78"/>
      <c r="UNJ107" s="78"/>
      <c r="UNK107" s="78"/>
      <c r="UNL107" s="78"/>
      <c r="UNM107" s="78"/>
      <c r="UNN107" s="78"/>
      <c r="UNO107" s="78"/>
      <c r="UNP107" s="78"/>
      <c r="UNQ107" s="78"/>
      <c r="UNR107" s="78"/>
      <c r="UNS107" s="78"/>
      <c r="UNT107" s="78"/>
      <c r="UNU107" s="78"/>
      <c r="UNV107" s="78"/>
      <c r="UNW107" s="78"/>
      <c r="UNX107" s="78"/>
      <c r="UNY107" s="78"/>
      <c r="UNZ107" s="78"/>
      <c r="UOA107" s="78"/>
      <c r="UOB107" s="78"/>
      <c r="UOC107" s="78"/>
      <c r="UOD107" s="78"/>
      <c r="UOE107" s="78"/>
      <c r="UOF107" s="78"/>
      <c r="UOG107" s="78"/>
      <c r="UOH107" s="78"/>
      <c r="UOI107" s="78"/>
      <c r="UOJ107" s="78"/>
      <c r="UOK107" s="78"/>
      <c r="UOL107" s="78"/>
      <c r="UOM107" s="78"/>
      <c r="UON107" s="78"/>
      <c r="UOO107" s="78"/>
      <c r="UOP107" s="78"/>
      <c r="UOQ107" s="78"/>
      <c r="UOR107" s="78"/>
      <c r="UOS107" s="78"/>
      <c r="UOT107" s="78"/>
      <c r="UOU107" s="78"/>
      <c r="UOV107" s="78"/>
      <c r="UOW107" s="78"/>
      <c r="UOX107" s="78"/>
      <c r="UOY107" s="78"/>
      <c r="UOZ107" s="78"/>
      <c r="UPA107" s="78"/>
      <c r="UPB107" s="78"/>
      <c r="UPC107" s="78"/>
      <c r="UPD107" s="78"/>
      <c r="UPE107" s="78"/>
      <c r="UPF107" s="78"/>
      <c r="UPG107" s="78"/>
      <c r="UPH107" s="78"/>
      <c r="UPI107" s="78"/>
      <c r="UPJ107" s="78"/>
      <c r="UPK107" s="78"/>
      <c r="UPL107" s="78"/>
      <c r="UPM107" s="78"/>
      <c r="UPN107" s="78"/>
      <c r="UPO107" s="78"/>
      <c r="UPP107" s="78"/>
      <c r="UPQ107" s="78"/>
      <c r="UPR107" s="78"/>
      <c r="UPS107" s="78"/>
      <c r="UPT107" s="78"/>
      <c r="UPU107" s="78"/>
      <c r="UPV107" s="78"/>
      <c r="UPW107" s="78"/>
      <c r="UPX107" s="78"/>
      <c r="UPY107" s="78"/>
      <c r="UPZ107" s="78"/>
      <c r="UQA107" s="78"/>
      <c r="UQB107" s="78"/>
      <c r="UQC107" s="78"/>
      <c r="UQD107" s="78"/>
      <c r="UQE107" s="78"/>
      <c r="UQF107" s="78"/>
      <c r="UQG107" s="78"/>
      <c r="UQH107" s="78"/>
      <c r="UQI107" s="78"/>
      <c r="UQJ107" s="78"/>
      <c r="UQK107" s="78"/>
      <c r="UQL107" s="78"/>
      <c r="UQM107" s="78"/>
      <c r="UQN107" s="78"/>
      <c r="UQO107" s="78"/>
      <c r="UQP107" s="78"/>
      <c r="UQQ107" s="78"/>
      <c r="UQR107" s="78"/>
      <c r="UQS107" s="78"/>
      <c r="UQT107" s="78"/>
      <c r="UQU107" s="78"/>
      <c r="UQV107" s="78"/>
      <c r="UQW107" s="78"/>
      <c r="UQX107" s="78"/>
      <c r="UQY107" s="78"/>
      <c r="UQZ107" s="78"/>
      <c r="URA107" s="78"/>
      <c r="URB107" s="78"/>
      <c r="URC107" s="78"/>
      <c r="URD107" s="78"/>
      <c r="URE107" s="78"/>
      <c r="URF107" s="78"/>
      <c r="URG107" s="78"/>
      <c r="URH107" s="78"/>
      <c r="URI107" s="78"/>
      <c r="URJ107" s="78"/>
      <c r="URK107" s="78"/>
      <c r="URL107" s="78"/>
      <c r="URM107" s="78"/>
      <c r="URN107" s="78"/>
      <c r="URO107" s="78"/>
      <c r="URP107" s="78"/>
      <c r="URQ107" s="78"/>
      <c r="URR107" s="78"/>
      <c r="URS107" s="78"/>
      <c r="URT107" s="78"/>
      <c r="URU107" s="78"/>
      <c r="URV107" s="78"/>
      <c r="URW107" s="78"/>
      <c r="URX107" s="78"/>
      <c r="URY107" s="78"/>
      <c r="URZ107" s="78"/>
      <c r="USA107" s="78"/>
      <c r="USB107" s="78"/>
      <c r="USC107" s="78"/>
      <c r="USD107" s="78"/>
      <c r="USE107" s="78"/>
      <c r="USF107" s="78"/>
      <c r="USG107" s="78"/>
      <c r="USH107" s="78"/>
      <c r="USI107" s="78"/>
      <c r="USJ107" s="78"/>
      <c r="USK107" s="78"/>
      <c r="USL107" s="78"/>
      <c r="USM107" s="78"/>
      <c r="USN107" s="78"/>
      <c r="USO107" s="78"/>
      <c r="USP107" s="78"/>
      <c r="USQ107" s="78"/>
      <c r="USR107" s="78"/>
      <c r="USS107" s="78"/>
      <c r="UST107" s="78"/>
      <c r="USU107" s="78"/>
      <c r="USV107" s="78"/>
      <c r="USW107" s="78"/>
      <c r="USX107" s="78"/>
      <c r="USY107" s="78"/>
      <c r="USZ107" s="78"/>
      <c r="UTA107" s="78"/>
      <c r="UTB107" s="78"/>
      <c r="UTC107" s="78"/>
      <c r="UTD107" s="78"/>
      <c r="UTE107" s="78"/>
      <c r="UTF107" s="78"/>
      <c r="UTG107" s="78"/>
      <c r="UTH107" s="78"/>
      <c r="UTI107" s="78"/>
      <c r="UTJ107" s="78"/>
      <c r="UTK107" s="78"/>
      <c r="UTL107" s="78"/>
      <c r="UTM107" s="78"/>
      <c r="UTN107" s="78"/>
      <c r="UTO107" s="78"/>
      <c r="UTP107" s="78"/>
      <c r="UTQ107" s="78"/>
      <c r="UTR107" s="78"/>
      <c r="UTS107" s="78"/>
      <c r="UTT107" s="78"/>
      <c r="UTU107" s="78"/>
      <c r="UTV107" s="78"/>
      <c r="UTW107" s="78"/>
      <c r="UTX107" s="78"/>
      <c r="UTY107" s="78"/>
      <c r="UTZ107" s="78"/>
      <c r="UUA107" s="78"/>
      <c r="UUB107" s="78"/>
      <c r="UUC107" s="78"/>
      <c r="UUD107" s="78"/>
      <c r="UUE107" s="78"/>
      <c r="UUF107" s="78"/>
      <c r="UUG107" s="78"/>
      <c r="UUH107" s="78"/>
      <c r="UUI107" s="78"/>
      <c r="UUJ107" s="78"/>
      <c r="UUK107" s="78"/>
      <c r="UUL107" s="78"/>
      <c r="UUM107" s="78"/>
      <c r="UUN107" s="78"/>
      <c r="UUO107" s="78"/>
      <c r="UUP107" s="78"/>
      <c r="UUQ107" s="78"/>
      <c r="UUR107" s="78"/>
      <c r="UUS107" s="78"/>
      <c r="UUT107" s="78"/>
      <c r="UUU107" s="78"/>
      <c r="UUV107" s="78"/>
      <c r="UUW107" s="78"/>
      <c r="UUX107" s="78"/>
      <c r="UUY107" s="78"/>
      <c r="UUZ107" s="78"/>
      <c r="UVA107" s="78"/>
      <c r="UVB107" s="78"/>
      <c r="UVC107" s="78"/>
      <c r="UVD107" s="78"/>
      <c r="UVE107" s="78"/>
      <c r="UVF107" s="78"/>
      <c r="UVG107" s="78"/>
      <c r="UVH107" s="78"/>
      <c r="UVI107" s="78"/>
      <c r="UVJ107" s="78"/>
      <c r="UVK107" s="78"/>
      <c r="UVL107" s="78"/>
      <c r="UVM107" s="78"/>
      <c r="UVN107" s="78"/>
      <c r="UVO107" s="78"/>
      <c r="UVP107" s="78"/>
      <c r="UVQ107" s="78"/>
      <c r="UVR107" s="78"/>
      <c r="UVS107" s="78"/>
      <c r="UVT107" s="78"/>
      <c r="UVU107" s="78"/>
      <c r="UVV107" s="78"/>
      <c r="UVW107" s="78"/>
      <c r="UVX107" s="78"/>
      <c r="UVY107" s="78"/>
      <c r="UVZ107" s="78"/>
      <c r="UWA107" s="78"/>
      <c r="UWB107" s="78"/>
      <c r="UWC107" s="78"/>
      <c r="UWD107" s="78"/>
      <c r="UWE107" s="78"/>
      <c r="UWF107" s="78"/>
      <c r="UWG107" s="78"/>
      <c r="UWH107" s="78"/>
      <c r="UWI107" s="78"/>
      <c r="UWJ107" s="78"/>
      <c r="UWK107" s="78"/>
      <c r="UWL107" s="78"/>
      <c r="UWM107" s="78"/>
      <c r="UWN107" s="78"/>
      <c r="UWO107" s="78"/>
      <c r="UWP107" s="78"/>
      <c r="UWQ107" s="78"/>
      <c r="UWR107" s="78"/>
      <c r="UWS107" s="78"/>
      <c r="UWT107" s="78"/>
      <c r="UWU107" s="78"/>
      <c r="UWV107" s="78"/>
      <c r="UWW107" s="78"/>
      <c r="UWX107" s="78"/>
      <c r="UWY107" s="78"/>
      <c r="UWZ107" s="78"/>
      <c r="UXA107" s="78"/>
      <c r="UXB107" s="78"/>
      <c r="UXC107" s="78"/>
      <c r="UXD107" s="78"/>
      <c r="UXE107" s="78"/>
      <c r="UXF107" s="78"/>
      <c r="UXG107" s="78"/>
      <c r="UXH107" s="78"/>
      <c r="UXI107" s="78"/>
      <c r="UXJ107" s="78"/>
      <c r="UXK107" s="78"/>
      <c r="UXL107" s="78"/>
      <c r="UXM107" s="78"/>
      <c r="UXN107" s="78"/>
      <c r="UXO107" s="78"/>
      <c r="UXP107" s="78"/>
      <c r="UXQ107" s="78"/>
      <c r="UXR107" s="78"/>
      <c r="UXS107" s="78"/>
      <c r="UXT107" s="78"/>
      <c r="UXU107" s="78"/>
      <c r="UXV107" s="78"/>
      <c r="UXW107" s="78"/>
      <c r="UXX107" s="78"/>
      <c r="UXY107" s="78"/>
      <c r="UXZ107" s="78"/>
      <c r="UYA107" s="78"/>
      <c r="UYB107" s="78"/>
      <c r="UYC107" s="78"/>
      <c r="UYD107" s="78"/>
      <c r="UYE107" s="78"/>
      <c r="UYF107" s="78"/>
      <c r="UYG107" s="78"/>
      <c r="UYH107" s="78"/>
      <c r="UYI107" s="78"/>
      <c r="UYJ107" s="78"/>
      <c r="UYK107" s="78"/>
      <c r="UYL107" s="78"/>
      <c r="UYM107" s="78"/>
      <c r="UYN107" s="78"/>
      <c r="UYO107" s="78"/>
      <c r="UYP107" s="78"/>
      <c r="UYQ107" s="78"/>
      <c r="UYR107" s="78"/>
      <c r="UYS107" s="78"/>
      <c r="UYT107" s="78"/>
      <c r="UYU107" s="78"/>
      <c r="UYV107" s="78"/>
      <c r="UYW107" s="78"/>
      <c r="UYX107" s="78"/>
      <c r="UYY107" s="78"/>
      <c r="UYZ107" s="78"/>
      <c r="UZA107" s="78"/>
      <c r="UZB107" s="78"/>
      <c r="UZC107" s="78"/>
      <c r="UZD107" s="78"/>
      <c r="UZE107" s="78"/>
      <c r="UZF107" s="78"/>
      <c r="UZG107" s="78"/>
      <c r="UZH107" s="78"/>
      <c r="UZI107" s="78"/>
      <c r="UZJ107" s="78"/>
      <c r="UZK107" s="78"/>
      <c r="UZL107" s="78"/>
      <c r="UZM107" s="78"/>
      <c r="UZN107" s="78"/>
      <c r="UZO107" s="78"/>
      <c r="UZP107" s="78"/>
      <c r="UZQ107" s="78"/>
      <c r="UZR107" s="78"/>
      <c r="UZS107" s="78"/>
      <c r="UZT107" s="78"/>
      <c r="UZU107" s="78"/>
      <c r="UZV107" s="78"/>
      <c r="UZW107" s="78"/>
      <c r="UZX107" s="78"/>
      <c r="UZY107" s="78"/>
      <c r="UZZ107" s="78"/>
      <c r="VAA107" s="78"/>
      <c r="VAB107" s="78"/>
      <c r="VAC107" s="78"/>
      <c r="VAD107" s="78"/>
      <c r="VAE107" s="78"/>
      <c r="VAF107" s="78"/>
      <c r="VAG107" s="78"/>
      <c r="VAH107" s="78"/>
      <c r="VAI107" s="78"/>
      <c r="VAJ107" s="78"/>
      <c r="VAK107" s="78"/>
      <c r="VAL107" s="78"/>
      <c r="VAM107" s="78"/>
      <c r="VAN107" s="78"/>
      <c r="VAO107" s="78"/>
      <c r="VAP107" s="78"/>
      <c r="VAQ107" s="78"/>
      <c r="VAR107" s="78"/>
      <c r="VAS107" s="78"/>
      <c r="VAT107" s="78"/>
      <c r="VAU107" s="78"/>
      <c r="VAV107" s="78"/>
      <c r="VAW107" s="78"/>
      <c r="VAX107" s="78"/>
      <c r="VAY107" s="78"/>
      <c r="VAZ107" s="78"/>
      <c r="VBA107" s="78"/>
      <c r="VBB107" s="78"/>
      <c r="VBC107" s="78"/>
      <c r="VBD107" s="78"/>
      <c r="VBE107" s="78"/>
      <c r="VBF107" s="78"/>
      <c r="VBG107" s="78"/>
      <c r="VBH107" s="78"/>
      <c r="VBI107" s="78"/>
      <c r="VBJ107" s="78"/>
      <c r="VBK107" s="78"/>
      <c r="VBL107" s="78"/>
      <c r="VBM107" s="78"/>
      <c r="VBN107" s="78"/>
      <c r="VBO107" s="78"/>
      <c r="VBP107" s="78"/>
      <c r="VBQ107" s="78"/>
      <c r="VBR107" s="78"/>
      <c r="VBS107" s="78"/>
      <c r="VBT107" s="78"/>
      <c r="VBU107" s="78"/>
      <c r="VBV107" s="78"/>
      <c r="VBW107" s="78"/>
      <c r="VBX107" s="78"/>
      <c r="VBY107" s="78"/>
      <c r="VBZ107" s="78"/>
      <c r="VCA107" s="78"/>
      <c r="VCB107" s="78"/>
      <c r="VCC107" s="78"/>
      <c r="VCD107" s="78"/>
      <c r="VCE107" s="78"/>
      <c r="VCF107" s="78"/>
      <c r="VCG107" s="78"/>
      <c r="VCH107" s="78"/>
      <c r="VCI107" s="78"/>
      <c r="VCJ107" s="78"/>
      <c r="VCK107" s="78"/>
      <c r="VCL107" s="78"/>
      <c r="VCM107" s="78"/>
      <c r="VCN107" s="78"/>
      <c r="VCO107" s="78"/>
      <c r="VCP107" s="78"/>
      <c r="VCQ107" s="78"/>
      <c r="VCR107" s="78"/>
      <c r="VCS107" s="78"/>
      <c r="VCT107" s="78"/>
      <c r="VCU107" s="78"/>
      <c r="VCV107" s="78"/>
      <c r="VCW107" s="78"/>
      <c r="VCX107" s="78"/>
      <c r="VCY107" s="78"/>
      <c r="VCZ107" s="78"/>
      <c r="VDA107" s="78"/>
      <c r="VDB107" s="78"/>
      <c r="VDC107" s="78"/>
      <c r="VDD107" s="78"/>
      <c r="VDE107" s="78"/>
      <c r="VDF107" s="78"/>
      <c r="VDG107" s="78"/>
      <c r="VDH107" s="78"/>
      <c r="VDI107" s="78"/>
      <c r="VDJ107" s="78"/>
      <c r="VDK107" s="78"/>
      <c r="VDL107" s="78"/>
      <c r="VDM107" s="78"/>
      <c r="VDN107" s="78"/>
      <c r="VDO107" s="78"/>
      <c r="VDP107" s="78"/>
      <c r="VDQ107" s="78"/>
      <c r="VDR107" s="78"/>
      <c r="VDS107" s="78"/>
      <c r="VDT107" s="78"/>
      <c r="VDU107" s="78"/>
      <c r="VDV107" s="78"/>
      <c r="VDW107" s="78"/>
      <c r="VDX107" s="78"/>
      <c r="VDY107" s="78"/>
      <c r="VDZ107" s="78"/>
      <c r="VEA107" s="78"/>
      <c r="VEB107" s="78"/>
      <c r="VEC107" s="78"/>
      <c r="VED107" s="78"/>
      <c r="VEE107" s="78"/>
      <c r="VEF107" s="78"/>
      <c r="VEG107" s="78"/>
      <c r="VEH107" s="78"/>
      <c r="VEI107" s="78"/>
      <c r="VEJ107" s="78"/>
      <c r="VEK107" s="78"/>
      <c r="VEL107" s="78"/>
      <c r="VEM107" s="78"/>
      <c r="VEN107" s="78"/>
      <c r="VEO107" s="78"/>
      <c r="VEP107" s="78"/>
      <c r="VEQ107" s="78"/>
      <c r="VER107" s="78"/>
      <c r="VES107" s="78"/>
      <c r="VET107" s="78"/>
      <c r="VEU107" s="78"/>
      <c r="VEV107" s="78"/>
      <c r="VEW107" s="78"/>
      <c r="VEX107" s="78"/>
      <c r="VEY107" s="78"/>
      <c r="VEZ107" s="78"/>
      <c r="VFA107" s="78"/>
      <c r="VFB107" s="78"/>
      <c r="VFC107" s="78"/>
      <c r="VFD107" s="78"/>
      <c r="VFE107" s="78"/>
      <c r="VFF107" s="78"/>
      <c r="VFG107" s="78"/>
      <c r="VFH107" s="78"/>
      <c r="VFI107" s="78"/>
      <c r="VFJ107" s="78"/>
      <c r="VFK107" s="78"/>
      <c r="VFL107" s="78"/>
      <c r="VFM107" s="78"/>
      <c r="VFN107" s="78"/>
      <c r="VFO107" s="78"/>
      <c r="VFP107" s="78"/>
      <c r="VFQ107" s="78"/>
      <c r="VFR107" s="78"/>
      <c r="VFS107" s="78"/>
      <c r="VFT107" s="78"/>
      <c r="VFU107" s="78"/>
      <c r="VFV107" s="78"/>
      <c r="VFW107" s="78"/>
      <c r="VFX107" s="78"/>
      <c r="VFY107" s="78"/>
      <c r="VFZ107" s="78"/>
      <c r="VGA107" s="78"/>
      <c r="VGB107" s="78"/>
      <c r="VGC107" s="78"/>
      <c r="VGD107" s="78"/>
      <c r="VGE107" s="78"/>
      <c r="VGF107" s="78"/>
      <c r="VGG107" s="78"/>
      <c r="VGH107" s="78"/>
      <c r="VGI107" s="78"/>
      <c r="VGJ107" s="78"/>
      <c r="VGK107" s="78"/>
      <c r="VGL107" s="78"/>
      <c r="VGM107" s="78"/>
      <c r="VGN107" s="78"/>
      <c r="VGO107" s="78"/>
      <c r="VGP107" s="78"/>
      <c r="VGQ107" s="78"/>
      <c r="VGR107" s="78"/>
      <c r="VGS107" s="78"/>
      <c r="VGT107" s="78"/>
      <c r="VGU107" s="78"/>
      <c r="VGV107" s="78"/>
      <c r="VGW107" s="78"/>
      <c r="VGX107" s="78"/>
      <c r="VGY107" s="78"/>
      <c r="VGZ107" s="78"/>
      <c r="VHA107" s="78"/>
      <c r="VHB107" s="78"/>
      <c r="VHC107" s="78"/>
      <c r="VHD107" s="78"/>
      <c r="VHE107" s="78"/>
      <c r="VHF107" s="78"/>
      <c r="VHG107" s="78"/>
      <c r="VHH107" s="78"/>
      <c r="VHI107" s="78"/>
      <c r="VHJ107" s="78"/>
      <c r="VHK107" s="78"/>
      <c r="VHL107" s="78"/>
      <c r="VHM107" s="78"/>
      <c r="VHN107" s="78"/>
      <c r="VHO107" s="78"/>
      <c r="VHP107" s="78"/>
      <c r="VHQ107" s="78"/>
      <c r="VHR107" s="78"/>
      <c r="VHS107" s="78"/>
      <c r="VHT107" s="78"/>
      <c r="VHU107" s="78"/>
      <c r="VHV107" s="78"/>
      <c r="VHW107" s="78"/>
      <c r="VHX107" s="78"/>
      <c r="VHY107" s="78"/>
      <c r="VHZ107" s="78"/>
      <c r="VIA107" s="78"/>
      <c r="VIB107" s="78"/>
      <c r="VIC107" s="78"/>
      <c r="VID107" s="78"/>
      <c r="VIE107" s="78"/>
      <c r="VIF107" s="78"/>
      <c r="VIG107" s="78"/>
      <c r="VIH107" s="78"/>
      <c r="VII107" s="78"/>
      <c r="VIJ107" s="78"/>
      <c r="VIK107" s="78"/>
      <c r="VIL107" s="78"/>
      <c r="VIM107" s="78"/>
      <c r="VIN107" s="78"/>
      <c r="VIO107" s="78"/>
      <c r="VIP107" s="78"/>
      <c r="VIQ107" s="78"/>
      <c r="VIR107" s="78"/>
      <c r="VIS107" s="78"/>
      <c r="VIT107" s="78"/>
      <c r="VIU107" s="78"/>
      <c r="VIV107" s="78"/>
      <c r="VIW107" s="78"/>
      <c r="VIX107" s="78"/>
      <c r="VIY107" s="78"/>
      <c r="VIZ107" s="78"/>
      <c r="VJA107" s="78"/>
      <c r="VJB107" s="78"/>
      <c r="VJC107" s="78"/>
      <c r="VJD107" s="78"/>
      <c r="VJE107" s="78"/>
      <c r="VJF107" s="78"/>
      <c r="VJG107" s="78"/>
      <c r="VJH107" s="78"/>
      <c r="VJI107" s="78"/>
      <c r="VJJ107" s="78"/>
      <c r="VJK107" s="78"/>
      <c r="VJL107" s="78"/>
      <c r="VJM107" s="78"/>
      <c r="VJN107" s="78"/>
      <c r="VJO107" s="78"/>
      <c r="VJP107" s="78"/>
      <c r="VJQ107" s="78"/>
      <c r="VJR107" s="78"/>
      <c r="VJS107" s="78"/>
      <c r="VJT107" s="78"/>
      <c r="VJU107" s="78"/>
      <c r="VJV107" s="78"/>
      <c r="VJW107" s="78"/>
      <c r="VJX107" s="78"/>
      <c r="VJY107" s="78"/>
      <c r="VJZ107" s="78"/>
      <c r="VKA107" s="78"/>
      <c r="VKB107" s="78"/>
      <c r="VKC107" s="78"/>
      <c r="VKD107" s="78"/>
      <c r="VKE107" s="78"/>
      <c r="VKF107" s="78"/>
      <c r="VKG107" s="78"/>
      <c r="VKH107" s="78"/>
      <c r="VKI107" s="78"/>
      <c r="VKJ107" s="78"/>
      <c r="VKK107" s="78"/>
      <c r="VKL107" s="78"/>
      <c r="VKM107" s="78"/>
      <c r="VKN107" s="78"/>
      <c r="VKO107" s="78"/>
      <c r="VKP107" s="78"/>
      <c r="VKQ107" s="78"/>
      <c r="VKR107" s="78"/>
      <c r="VKS107" s="78"/>
      <c r="VKT107" s="78"/>
      <c r="VKU107" s="78"/>
      <c r="VKV107" s="78"/>
      <c r="VKW107" s="78"/>
      <c r="VKX107" s="78"/>
      <c r="VKY107" s="78"/>
      <c r="VKZ107" s="78"/>
      <c r="VLA107" s="78"/>
      <c r="VLB107" s="78"/>
      <c r="VLC107" s="78"/>
      <c r="VLD107" s="78"/>
      <c r="VLE107" s="78"/>
      <c r="VLF107" s="78"/>
      <c r="VLG107" s="78"/>
      <c r="VLH107" s="78"/>
      <c r="VLI107" s="78"/>
      <c r="VLJ107" s="78"/>
      <c r="VLK107" s="78"/>
      <c r="VLL107" s="78"/>
      <c r="VLM107" s="78"/>
      <c r="VLN107" s="78"/>
      <c r="VLO107" s="78"/>
      <c r="VLP107" s="78"/>
      <c r="VLQ107" s="78"/>
      <c r="VLR107" s="78"/>
      <c r="VLS107" s="78"/>
      <c r="VLT107" s="78"/>
      <c r="VLU107" s="78"/>
      <c r="VLV107" s="78"/>
      <c r="VLW107" s="78"/>
      <c r="VLX107" s="78"/>
      <c r="VLY107" s="78"/>
      <c r="VLZ107" s="78"/>
      <c r="VMA107" s="78"/>
      <c r="VMB107" s="78"/>
      <c r="VMC107" s="78"/>
      <c r="VMD107" s="78"/>
      <c r="VME107" s="78"/>
      <c r="VMF107" s="78"/>
      <c r="VMG107" s="78"/>
      <c r="VMH107" s="78"/>
      <c r="VMI107" s="78"/>
      <c r="VMJ107" s="78"/>
      <c r="VMK107" s="78"/>
      <c r="VML107" s="78"/>
      <c r="VMM107" s="78"/>
      <c r="VMN107" s="78"/>
      <c r="VMO107" s="78"/>
      <c r="VMP107" s="78"/>
      <c r="VMQ107" s="78"/>
      <c r="VMR107" s="78"/>
      <c r="VMS107" s="78"/>
      <c r="VMT107" s="78"/>
      <c r="VMU107" s="78"/>
      <c r="VMV107" s="78"/>
      <c r="VMW107" s="78"/>
      <c r="VMX107" s="78"/>
      <c r="VMY107" s="78"/>
      <c r="VMZ107" s="78"/>
      <c r="VNA107" s="78"/>
      <c r="VNB107" s="78"/>
      <c r="VNC107" s="78"/>
      <c r="VND107" s="78"/>
      <c r="VNE107" s="78"/>
      <c r="VNF107" s="78"/>
      <c r="VNG107" s="78"/>
      <c r="VNH107" s="78"/>
      <c r="VNI107" s="78"/>
      <c r="VNJ107" s="78"/>
      <c r="VNK107" s="78"/>
      <c r="VNL107" s="78"/>
      <c r="VNM107" s="78"/>
      <c r="VNN107" s="78"/>
      <c r="VNO107" s="78"/>
      <c r="VNP107" s="78"/>
      <c r="VNQ107" s="78"/>
      <c r="VNR107" s="78"/>
      <c r="VNS107" s="78"/>
      <c r="VNT107" s="78"/>
      <c r="VNU107" s="78"/>
      <c r="VNV107" s="78"/>
      <c r="VNW107" s="78"/>
      <c r="VNX107" s="78"/>
      <c r="VNY107" s="78"/>
      <c r="VNZ107" s="78"/>
      <c r="VOA107" s="78"/>
      <c r="VOB107" s="78"/>
      <c r="VOC107" s="78"/>
      <c r="VOD107" s="78"/>
      <c r="VOE107" s="78"/>
      <c r="VOF107" s="78"/>
      <c r="VOG107" s="78"/>
      <c r="VOH107" s="78"/>
      <c r="VOI107" s="78"/>
      <c r="VOJ107" s="78"/>
      <c r="VOK107" s="78"/>
      <c r="VOL107" s="78"/>
      <c r="VOM107" s="78"/>
      <c r="VON107" s="78"/>
      <c r="VOO107" s="78"/>
      <c r="VOP107" s="78"/>
      <c r="VOQ107" s="78"/>
      <c r="VOR107" s="78"/>
      <c r="VOS107" s="78"/>
      <c r="VOT107" s="78"/>
      <c r="VOU107" s="78"/>
      <c r="VOV107" s="78"/>
      <c r="VOW107" s="78"/>
      <c r="VOX107" s="78"/>
      <c r="VOY107" s="78"/>
      <c r="VOZ107" s="78"/>
      <c r="VPA107" s="78"/>
      <c r="VPB107" s="78"/>
      <c r="VPC107" s="78"/>
      <c r="VPD107" s="78"/>
      <c r="VPE107" s="78"/>
      <c r="VPF107" s="78"/>
      <c r="VPG107" s="78"/>
      <c r="VPH107" s="78"/>
      <c r="VPI107" s="78"/>
      <c r="VPJ107" s="78"/>
      <c r="VPK107" s="78"/>
      <c r="VPL107" s="78"/>
      <c r="VPM107" s="78"/>
      <c r="VPN107" s="78"/>
      <c r="VPO107" s="78"/>
      <c r="VPP107" s="78"/>
      <c r="VPQ107" s="78"/>
      <c r="VPR107" s="78"/>
      <c r="VPS107" s="78"/>
      <c r="VPT107" s="78"/>
      <c r="VPU107" s="78"/>
      <c r="VPV107" s="78"/>
      <c r="VPW107" s="78"/>
      <c r="VPX107" s="78"/>
      <c r="VPY107" s="78"/>
      <c r="VPZ107" s="78"/>
      <c r="VQA107" s="78"/>
      <c r="VQB107" s="78"/>
      <c r="VQC107" s="78"/>
      <c r="VQD107" s="78"/>
      <c r="VQE107" s="78"/>
      <c r="VQF107" s="78"/>
      <c r="VQG107" s="78"/>
      <c r="VQH107" s="78"/>
      <c r="VQI107" s="78"/>
      <c r="VQJ107" s="78"/>
      <c r="VQK107" s="78"/>
      <c r="VQL107" s="78"/>
      <c r="VQM107" s="78"/>
      <c r="VQN107" s="78"/>
      <c r="VQO107" s="78"/>
      <c r="VQP107" s="78"/>
      <c r="VQQ107" s="78"/>
      <c r="VQR107" s="78"/>
      <c r="VQS107" s="78"/>
      <c r="VQT107" s="78"/>
      <c r="VQU107" s="78"/>
      <c r="VQV107" s="78"/>
      <c r="VQW107" s="78"/>
      <c r="VQX107" s="78"/>
      <c r="VQY107" s="78"/>
      <c r="VQZ107" s="78"/>
      <c r="VRA107" s="78"/>
      <c r="VRB107" s="78"/>
      <c r="VRC107" s="78"/>
      <c r="VRD107" s="78"/>
      <c r="VRE107" s="78"/>
      <c r="VRF107" s="78"/>
      <c r="VRG107" s="78"/>
      <c r="VRH107" s="78"/>
      <c r="VRI107" s="78"/>
      <c r="VRJ107" s="78"/>
      <c r="VRK107" s="78"/>
      <c r="VRL107" s="78"/>
      <c r="VRM107" s="78"/>
      <c r="VRN107" s="78"/>
      <c r="VRO107" s="78"/>
      <c r="VRP107" s="78"/>
      <c r="VRQ107" s="78"/>
      <c r="VRR107" s="78"/>
      <c r="VRS107" s="78"/>
      <c r="VRT107" s="78"/>
      <c r="VRU107" s="78"/>
      <c r="VRV107" s="78"/>
      <c r="VRW107" s="78"/>
      <c r="VRX107" s="78"/>
      <c r="VRY107" s="78"/>
      <c r="VRZ107" s="78"/>
      <c r="VSA107" s="78"/>
      <c r="VSB107" s="78"/>
      <c r="VSC107" s="78"/>
      <c r="VSD107" s="78"/>
      <c r="VSE107" s="78"/>
      <c r="VSF107" s="78"/>
      <c r="VSG107" s="78"/>
      <c r="VSH107" s="78"/>
      <c r="VSI107" s="78"/>
      <c r="VSJ107" s="78"/>
      <c r="VSK107" s="78"/>
      <c r="VSL107" s="78"/>
      <c r="VSM107" s="78"/>
      <c r="VSN107" s="78"/>
      <c r="VSO107" s="78"/>
      <c r="VSP107" s="78"/>
      <c r="VSQ107" s="78"/>
      <c r="VSR107" s="78"/>
      <c r="VSS107" s="78"/>
      <c r="VST107" s="78"/>
      <c r="VSU107" s="78"/>
      <c r="VSV107" s="78"/>
      <c r="VSW107" s="78"/>
      <c r="VSX107" s="78"/>
      <c r="VSY107" s="78"/>
      <c r="VSZ107" s="78"/>
      <c r="VTA107" s="78"/>
      <c r="VTB107" s="78"/>
      <c r="VTC107" s="78"/>
      <c r="VTD107" s="78"/>
      <c r="VTE107" s="78"/>
      <c r="VTF107" s="78"/>
      <c r="VTG107" s="78"/>
      <c r="VTH107" s="78"/>
      <c r="VTI107" s="78"/>
      <c r="VTJ107" s="78"/>
      <c r="VTK107" s="78"/>
      <c r="VTL107" s="78"/>
      <c r="VTM107" s="78"/>
      <c r="VTN107" s="78"/>
      <c r="VTO107" s="78"/>
      <c r="VTP107" s="78"/>
      <c r="VTQ107" s="78"/>
      <c r="VTR107" s="78"/>
      <c r="VTS107" s="78"/>
      <c r="VTT107" s="78"/>
      <c r="VTU107" s="78"/>
      <c r="VTV107" s="78"/>
      <c r="VTW107" s="78"/>
      <c r="VTX107" s="78"/>
      <c r="VTY107" s="78"/>
      <c r="VTZ107" s="78"/>
      <c r="VUA107" s="78"/>
      <c r="VUB107" s="78"/>
      <c r="VUC107" s="78"/>
      <c r="VUD107" s="78"/>
      <c r="VUE107" s="78"/>
      <c r="VUF107" s="78"/>
      <c r="VUG107" s="78"/>
      <c r="VUH107" s="78"/>
      <c r="VUI107" s="78"/>
      <c r="VUJ107" s="78"/>
      <c r="VUK107" s="78"/>
      <c r="VUL107" s="78"/>
      <c r="VUM107" s="78"/>
      <c r="VUN107" s="78"/>
      <c r="VUO107" s="78"/>
      <c r="VUP107" s="78"/>
      <c r="VUQ107" s="78"/>
      <c r="VUR107" s="78"/>
      <c r="VUS107" s="78"/>
      <c r="VUT107" s="78"/>
      <c r="VUU107" s="78"/>
      <c r="VUV107" s="78"/>
      <c r="VUW107" s="78"/>
      <c r="VUX107" s="78"/>
      <c r="VUY107" s="78"/>
      <c r="VUZ107" s="78"/>
      <c r="VVA107" s="78"/>
      <c r="VVB107" s="78"/>
      <c r="VVC107" s="78"/>
      <c r="VVD107" s="78"/>
      <c r="VVE107" s="78"/>
      <c r="VVF107" s="78"/>
      <c r="VVG107" s="78"/>
      <c r="VVH107" s="78"/>
      <c r="VVI107" s="78"/>
      <c r="VVJ107" s="78"/>
      <c r="VVK107" s="78"/>
      <c r="VVL107" s="78"/>
      <c r="VVM107" s="78"/>
      <c r="VVN107" s="78"/>
      <c r="VVO107" s="78"/>
      <c r="VVP107" s="78"/>
      <c r="VVQ107" s="78"/>
      <c r="VVR107" s="78"/>
      <c r="VVS107" s="78"/>
      <c r="VVT107" s="78"/>
      <c r="VVU107" s="78"/>
      <c r="VVV107" s="78"/>
      <c r="VVW107" s="78"/>
      <c r="VVX107" s="78"/>
      <c r="VVY107" s="78"/>
      <c r="VVZ107" s="78"/>
      <c r="VWA107" s="78"/>
      <c r="VWB107" s="78"/>
      <c r="VWC107" s="78"/>
      <c r="VWD107" s="78"/>
      <c r="VWE107" s="78"/>
      <c r="VWF107" s="78"/>
      <c r="VWG107" s="78"/>
      <c r="VWH107" s="78"/>
      <c r="VWI107" s="78"/>
      <c r="VWJ107" s="78"/>
      <c r="VWK107" s="78"/>
      <c r="VWL107" s="78"/>
      <c r="VWM107" s="78"/>
      <c r="VWN107" s="78"/>
      <c r="VWO107" s="78"/>
      <c r="VWP107" s="78"/>
      <c r="VWQ107" s="78"/>
      <c r="VWR107" s="78"/>
      <c r="VWS107" s="78"/>
      <c r="VWT107" s="78"/>
      <c r="VWU107" s="78"/>
      <c r="VWV107" s="78"/>
      <c r="VWW107" s="78"/>
      <c r="VWX107" s="78"/>
      <c r="VWY107" s="78"/>
      <c r="VWZ107" s="78"/>
      <c r="VXA107" s="78"/>
      <c r="VXB107" s="78"/>
      <c r="VXC107" s="78"/>
      <c r="VXD107" s="78"/>
      <c r="VXE107" s="78"/>
      <c r="VXF107" s="78"/>
      <c r="VXG107" s="78"/>
      <c r="VXH107" s="78"/>
      <c r="VXI107" s="78"/>
      <c r="VXJ107" s="78"/>
      <c r="VXK107" s="78"/>
      <c r="VXL107" s="78"/>
      <c r="VXM107" s="78"/>
      <c r="VXN107" s="78"/>
      <c r="VXO107" s="78"/>
      <c r="VXP107" s="78"/>
      <c r="VXQ107" s="78"/>
      <c r="VXR107" s="78"/>
      <c r="VXS107" s="78"/>
      <c r="VXT107" s="78"/>
      <c r="VXU107" s="78"/>
      <c r="VXV107" s="78"/>
      <c r="VXW107" s="78"/>
      <c r="VXX107" s="78"/>
      <c r="VXY107" s="78"/>
      <c r="VXZ107" s="78"/>
      <c r="VYA107" s="78"/>
      <c r="VYB107" s="78"/>
      <c r="VYC107" s="78"/>
      <c r="VYD107" s="78"/>
      <c r="VYE107" s="78"/>
      <c r="VYF107" s="78"/>
      <c r="VYG107" s="78"/>
      <c r="VYH107" s="78"/>
      <c r="VYI107" s="78"/>
      <c r="VYJ107" s="78"/>
      <c r="VYK107" s="78"/>
      <c r="VYL107" s="78"/>
      <c r="VYM107" s="78"/>
      <c r="VYN107" s="78"/>
      <c r="VYO107" s="78"/>
      <c r="VYP107" s="78"/>
      <c r="VYQ107" s="78"/>
      <c r="VYR107" s="78"/>
      <c r="VYS107" s="78"/>
      <c r="VYT107" s="78"/>
      <c r="VYU107" s="78"/>
      <c r="VYV107" s="78"/>
      <c r="VYW107" s="78"/>
      <c r="VYX107" s="78"/>
      <c r="VYY107" s="78"/>
      <c r="VYZ107" s="78"/>
      <c r="VZA107" s="78"/>
      <c r="VZB107" s="78"/>
      <c r="VZC107" s="78"/>
      <c r="VZD107" s="78"/>
      <c r="VZE107" s="78"/>
      <c r="VZF107" s="78"/>
      <c r="VZG107" s="78"/>
      <c r="VZH107" s="78"/>
      <c r="VZI107" s="78"/>
      <c r="VZJ107" s="78"/>
      <c r="VZK107" s="78"/>
      <c r="VZL107" s="78"/>
      <c r="VZM107" s="78"/>
      <c r="VZN107" s="78"/>
      <c r="VZO107" s="78"/>
      <c r="VZP107" s="78"/>
      <c r="VZQ107" s="78"/>
      <c r="VZR107" s="78"/>
      <c r="VZS107" s="78"/>
      <c r="VZT107" s="78"/>
      <c r="VZU107" s="78"/>
      <c r="VZV107" s="78"/>
      <c r="VZW107" s="78"/>
      <c r="VZX107" s="78"/>
      <c r="VZY107" s="78"/>
      <c r="VZZ107" s="78"/>
      <c r="WAA107" s="78"/>
      <c r="WAB107" s="78"/>
      <c r="WAC107" s="78"/>
      <c r="WAD107" s="78"/>
      <c r="WAE107" s="78"/>
      <c r="WAF107" s="78"/>
      <c r="WAG107" s="78"/>
      <c r="WAH107" s="78"/>
      <c r="WAI107" s="78"/>
      <c r="WAJ107" s="78"/>
      <c r="WAK107" s="78"/>
      <c r="WAL107" s="78"/>
      <c r="WAM107" s="78"/>
      <c r="WAN107" s="78"/>
      <c r="WAO107" s="78"/>
      <c r="WAP107" s="78"/>
      <c r="WAQ107" s="78"/>
      <c r="WAR107" s="78"/>
      <c r="WAS107" s="78"/>
      <c r="WAT107" s="78"/>
      <c r="WAU107" s="78"/>
      <c r="WAV107" s="78"/>
      <c r="WAW107" s="78"/>
      <c r="WAX107" s="78"/>
      <c r="WAY107" s="78"/>
      <c r="WAZ107" s="78"/>
      <c r="WBA107" s="78"/>
      <c r="WBB107" s="78"/>
      <c r="WBC107" s="78"/>
      <c r="WBD107" s="78"/>
      <c r="WBE107" s="78"/>
      <c r="WBF107" s="78"/>
      <c r="WBG107" s="78"/>
      <c r="WBH107" s="78"/>
      <c r="WBI107" s="78"/>
      <c r="WBJ107" s="78"/>
      <c r="WBK107" s="78"/>
      <c r="WBL107" s="78"/>
      <c r="WBM107" s="78"/>
      <c r="WBN107" s="78"/>
      <c r="WBO107" s="78"/>
      <c r="WBP107" s="78"/>
      <c r="WBQ107" s="78"/>
      <c r="WBR107" s="78"/>
      <c r="WBS107" s="78"/>
      <c r="WBT107" s="78"/>
      <c r="WBU107" s="78"/>
      <c r="WBV107" s="78"/>
      <c r="WBW107" s="78"/>
      <c r="WBX107" s="78"/>
      <c r="WBY107" s="78"/>
      <c r="WBZ107" s="78"/>
      <c r="WCA107" s="78"/>
      <c r="WCB107" s="78"/>
      <c r="WCC107" s="78"/>
      <c r="WCD107" s="78"/>
      <c r="WCE107" s="78"/>
      <c r="WCF107" s="78"/>
      <c r="WCG107" s="78"/>
      <c r="WCH107" s="78"/>
      <c r="WCI107" s="78"/>
      <c r="WCJ107" s="78"/>
      <c r="WCK107" s="78"/>
      <c r="WCL107" s="78"/>
      <c r="WCM107" s="78"/>
      <c r="WCN107" s="78"/>
      <c r="WCO107" s="78"/>
      <c r="WCP107" s="78"/>
      <c r="WCQ107" s="78"/>
      <c r="WCR107" s="78"/>
      <c r="WCS107" s="78"/>
      <c r="WCT107" s="78"/>
      <c r="WCU107" s="78"/>
      <c r="WCV107" s="78"/>
      <c r="WCW107" s="78"/>
      <c r="WCX107" s="78"/>
      <c r="WCY107" s="78"/>
      <c r="WCZ107" s="78"/>
      <c r="WDA107" s="78"/>
      <c r="WDB107" s="78"/>
      <c r="WDC107" s="78"/>
      <c r="WDD107" s="78"/>
      <c r="WDE107" s="78"/>
      <c r="WDF107" s="78"/>
      <c r="WDG107" s="78"/>
      <c r="WDH107" s="78"/>
      <c r="WDI107" s="78"/>
      <c r="WDJ107" s="78"/>
      <c r="WDK107" s="78"/>
      <c r="WDL107" s="78"/>
      <c r="WDM107" s="78"/>
      <c r="WDN107" s="78"/>
      <c r="WDO107" s="78"/>
      <c r="WDP107" s="78"/>
      <c r="WDQ107" s="78"/>
      <c r="WDR107" s="78"/>
      <c r="WDS107" s="78"/>
      <c r="WDT107" s="78"/>
      <c r="WDU107" s="78"/>
      <c r="WDV107" s="78"/>
      <c r="WDW107" s="78"/>
      <c r="WDX107" s="78"/>
      <c r="WDY107" s="78"/>
      <c r="WDZ107" s="78"/>
      <c r="WEA107" s="78"/>
      <c r="WEB107" s="78"/>
      <c r="WEC107" s="78"/>
      <c r="WED107" s="78"/>
      <c r="WEE107" s="78"/>
      <c r="WEF107" s="78"/>
      <c r="WEG107" s="78"/>
      <c r="WEH107" s="78"/>
      <c r="WEI107" s="78"/>
      <c r="WEJ107" s="78"/>
      <c r="WEK107" s="78"/>
      <c r="WEL107" s="78"/>
      <c r="WEM107" s="78"/>
      <c r="WEN107" s="78"/>
      <c r="WEO107" s="78"/>
      <c r="WEP107" s="78"/>
      <c r="WEQ107" s="78"/>
      <c r="WER107" s="78"/>
      <c r="WES107" s="78"/>
      <c r="WET107" s="78"/>
      <c r="WEU107" s="78"/>
      <c r="WEV107" s="78"/>
      <c r="WEW107" s="78"/>
      <c r="WEX107" s="78"/>
      <c r="WEY107" s="78"/>
      <c r="WEZ107" s="78"/>
      <c r="WFA107" s="78"/>
      <c r="WFB107" s="78"/>
      <c r="WFC107" s="78"/>
      <c r="WFD107" s="78"/>
      <c r="WFE107" s="78"/>
      <c r="WFF107" s="78"/>
      <c r="WFG107" s="78"/>
      <c r="WFH107" s="78"/>
      <c r="WFI107" s="78"/>
      <c r="WFJ107" s="78"/>
      <c r="WFK107" s="78"/>
      <c r="WFL107" s="78"/>
      <c r="WFM107" s="78"/>
      <c r="WFN107" s="78"/>
      <c r="WFO107" s="78"/>
      <c r="WFP107" s="78"/>
      <c r="WFQ107" s="78"/>
      <c r="WFR107" s="78"/>
      <c r="WFS107" s="78"/>
      <c r="WFT107" s="78"/>
      <c r="WFU107" s="78"/>
      <c r="WFV107" s="78"/>
      <c r="WFW107" s="78"/>
      <c r="WFX107" s="78"/>
      <c r="WFY107" s="78"/>
      <c r="WFZ107" s="78"/>
      <c r="WGA107" s="78"/>
      <c r="WGB107" s="78"/>
      <c r="WGC107" s="78"/>
      <c r="WGD107" s="78"/>
      <c r="WGE107" s="78"/>
      <c r="WGF107" s="78"/>
      <c r="WGG107" s="78"/>
      <c r="WGH107" s="78"/>
      <c r="WGI107" s="78"/>
      <c r="WGJ107" s="78"/>
      <c r="WGK107" s="78"/>
      <c r="WGL107" s="78"/>
      <c r="WGM107" s="78"/>
      <c r="WGN107" s="78"/>
      <c r="WGO107" s="78"/>
      <c r="WGP107" s="78"/>
      <c r="WGQ107" s="78"/>
      <c r="WGR107" s="78"/>
      <c r="WGS107" s="78"/>
      <c r="WGT107" s="78"/>
      <c r="WGU107" s="78"/>
      <c r="WGV107" s="78"/>
      <c r="WGW107" s="78"/>
      <c r="WGX107" s="78"/>
      <c r="WGY107" s="78"/>
      <c r="WGZ107" s="78"/>
      <c r="WHA107" s="78"/>
      <c r="WHB107" s="78"/>
      <c r="WHC107" s="78"/>
      <c r="WHD107" s="78"/>
      <c r="WHE107" s="78"/>
      <c r="WHF107" s="78"/>
      <c r="WHG107" s="78"/>
      <c r="WHH107" s="78"/>
      <c r="WHI107" s="78"/>
      <c r="WHJ107" s="78"/>
      <c r="WHK107" s="78"/>
      <c r="WHL107" s="78"/>
      <c r="WHM107" s="78"/>
      <c r="WHN107" s="78"/>
      <c r="WHO107" s="78"/>
      <c r="WHP107" s="78"/>
      <c r="WHQ107" s="78"/>
      <c r="WHR107" s="78"/>
      <c r="WHS107" s="78"/>
      <c r="WHT107" s="78"/>
      <c r="WHU107" s="78"/>
      <c r="WHV107" s="78"/>
      <c r="WHW107" s="78"/>
      <c r="WHX107" s="78"/>
      <c r="WHY107" s="78"/>
      <c r="WHZ107" s="78"/>
      <c r="WIA107" s="78"/>
      <c r="WIB107" s="78"/>
      <c r="WIC107" s="78"/>
      <c r="WID107" s="78"/>
      <c r="WIE107" s="78"/>
      <c r="WIF107" s="78"/>
      <c r="WIG107" s="78"/>
      <c r="WIH107" s="78"/>
      <c r="WII107" s="78"/>
      <c r="WIJ107" s="78"/>
      <c r="WIK107" s="78"/>
      <c r="WIL107" s="78"/>
      <c r="WIM107" s="78"/>
      <c r="WIN107" s="78"/>
      <c r="WIO107" s="78"/>
      <c r="WIP107" s="78"/>
      <c r="WIQ107" s="78"/>
      <c r="WIR107" s="78"/>
      <c r="WIS107" s="78"/>
      <c r="WIT107" s="78"/>
      <c r="WIU107" s="78"/>
      <c r="WIV107" s="78"/>
      <c r="WIW107" s="78"/>
      <c r="WIX107" s="78"/>
      <c r="WIY107" s="78"/>
      <c r="WIZ107" s="78"/>
      <c r="WJA107" s="78"/>
      <c r="WJB107" s="78"/>
      <c r="WJC107" s="78"/>
      <c r="WJD107" s="78"/>
      <c r="WJE107" s="78"/>
      <c r="WJF107" s="78"/>
      <c r="WJG107" s="78"/>
      <c r="WJH107" s="78"/>
      <c r="WJI107" s="78"/>
      <c r="WJJ107" s="78"/>
      <c r="WJK107" s="78"/>
      <c r="WJL107" s="78"/>
      <c r="WJM107" s="78"/>
      <c r="WJN107" s="78"/>
      <c r="WJO107" s="78"/>
      <c r="WJP107" s="78"/>
      <c r="WJQ107" s="78"/>
      <c r="WJR107" s="78"/>
      <c r="WJS107" s="78"/>
      <c r="WJT107" s="78"/>
      <c r="WJU107" s="78"/>
      <c r="WJV107" s="78"/>
      <c r="WJW107" s="78"/>
      <c r="WJX107" s="78"/>
      <c r="WJY107" s="78"/>
      <c r="WJZ107" s="78"/>
      <c r="WKA107" s="78"/>
      <c r="WKB107" s="78"/>
      <c r="WKC107" s="78"/>
      <c r="WKD107" s="78"/>
      <c r="WKE107" s="78"/>
      <c r="WKF107" s="78"/>
      <c r="WKG107" s="78"/>
      <c r="WKH107" s="78"/>
      <c r="WKI107" s="78"/>
      <c r="WKJ107" s="78"/>
      <c r="WKK107" s="78"/>
      <c r="WKL107" s="78"/>
      <c r="WKM107" s="78"/>
      <c r="WKN107" s="78"/>
      <c r="WKO107" s="78"/>
      <c r="WKP107" s="78"/>
      <c r="WKQ107" s="78"/>
      <c r="WKR107" s="78"/>
      <c r="WKS107" s="78"/>
      <c r="WKT107" s="78"/>
      <c r="WKU107" s="78"/>
      <c r="WKV107" s="78"/>
      <c r="WKW107" s="78"/>
      <c r="WKX107" s="78"/>
      <c r="WKY107" s="78"/>
      <c r="WKZ107" s="78"/>
      <c r="WLA107" s="78"/>
      <c r="WLB107" s="78"/>
      <c r="WLC107" s="78"/>
      <c r="WLD107" s="78"/>
      <c r="WLE107" s="78"/>
      <c r="WLF107" s="78"/>
      <c r="WLG107" s="78"/>
      <c r="WLH107" s="78"/>
      <c r="WLI107" s="78"/>
      <c r="WLJ107" s="78"/>
      <c r="WLK107" s="78"/>
      <c r="WLL107" s="78"/>
      <c r="WLM107" s="78"/>
      <c r="WLN107" s="78"/>
      <c r="WLO107" s="78"/>
      <c r="WLP107" s="78"/>
      <c r="WLQ107" s="78"/>
      <c r="WLR107" s="78"/>
      <c r="WLS107" s="78"/>
      <c r="WLT107" s="78"/>
      <c r="WLU107" s="78"/>
      <c r="WLV107" s="78"/>
      <c r="WLW107" s="78"/>
      <c r="WLX107" s="78"/>
      <c r="WLY107" s="78"/>
      <c r="WLZ107" s="78"/>
      <c r="WMA107" s="78"/>
      <c r="WMB107" s="78"/>
      <c r="WMC107" s="78"/>
      <c r="WMD107" s="78"/>
      <c r="WME107" s="78"/>
      <c r="WMF107" s="78"/>
      <c r="WMG107" s="78"/>
      <c r="WMH107" s="78"/>
      <c r="WMI107" s="78"/>
      <c r="WMJ107" s="78"/>
      <c r="WMK107" s="78"/>
      <c r="WML107" s="78"/>
      <c r="WMM107" s="78"/>
      <c r="WMN107" s="78"/>
      <c r="WMO107" s="78"/>
      <c r="WMP107" s="78"/>
      <c r="WMQ107" s="78"/>
      <c r="WMR107" s="78"/>
      <c r="WMS107" s="78"/>
      <c r="WMT107" s="78"/>
      <c r="WMU107" s="78"/>
      <c r="WMV107" s="78"/>
      <c r="WMW107" s="78"/>
      <c r="WMX107" s="78"/>
      <c r="WMY107" s="78"/>
      <c r="WMZ107" s="78"/>
      <c r="WNA107" s="78"/>
      <c r="WNB107" s="78"/>
      <c r="WNC107" s="78"/>
      <c r="WND107" s="78"/>
      <c r="WNE107" s="78"/>
      <c r="WNF107" s="78"/>
      <c r="WNG107" s="78"/>
      <c r="WNH107" s="78"/>
      <c r="WNI107" s="78"/>
      <c r="WNJ107" s="78"/>
      <c r="WNK107" s="78"/>
      <c r="WNL107" s="78"/>
      <c r="WNM107" s="78"/>
      <c r="WNN107" s="78"/>
      <c r="WNO107" s="78"/>
      <c r="WNP107" s="78"/>
      <c r="WNQ107" s="78"/>
      <c r="WNR107" s="78"/>
      <c r="WNS107" s="78"/>
      <c r="WNT107" s="78"/>
      <c r="WNU107" s="78"/>
      <c r="WNV107" s="78"/>
      <c r="WNW107" s="78"/>
      <c r="WNX107" s="78"/>
      <c r="WNY107" s="78"/>
      <c r="WNZ107" s="78"/>
      <c r="WOA107" s="78"/>
      <c r="WOB107" s="78"/>
      <c r="WOC107" s="78"/>
      <c r="WOD107" s="78"/>
      <c r="WOE107" s="78"/>
      <c r="WOF107" s="78"/>
      <c r="WOG107" s="78"/>
      <c r="WOH107" s="78"/>
      <c r="WOI107" s="78"/>
      <c r="WOJ107" s="78"/>
      <c r="WOK107" s="78"/>
      <c r="WOL107" s="78"/>
      <c r="WOM107" s="78"/>
      <c r="WON107" s="78"/>
      <c r="WOO107" s="78"/>
      <c r="WOP107" s="78"/>
      <c r="WOQ107" s="78"/>
      <c r="WOR107" s="78"/>
      <c r="WOS107" s="78"/>
      <c r="WOT107" s="78"/>
      <c r="WOU107" s="78"/>
      <c r="WOV107" s="78"/>
      <c r="WOW107" s="78"/>
      <c r="WOX107" s="78"/>
      <c r="WOY107" s="78"/>
      <c r="WOZ107" s="78"/>
      <c r="WPA107" s="78"/>
      <c r="WPB107" s="78"/>
      <c r="WPC107" s="78"/>
      <c r="WPD107" s="78"/>
      <c r="WPE107" s="78"/>
      <c r="WPF107" s="78"/>
      <c r="WPG107" s="78"/>
      <c r="WPH107" s="78"/>
      <c r="WPI107" s="78"/>
      <c r="WPJ107" s="78"/>
      <c r="WPK107" s="78"/>
      <c r="WPL107" s="78"/>
      <c r="WPM107" s="78"/>
      <c r="WPN107" s="78"/>
      <c r="WPO107" s="78"/>
      <c r="WPP107" s="78"/>
      <c r="WPQ107" s="78"/>
      <c r="WPR107" s="78"/>
      <c r="WPS107" s="78"/>
      <c r="WPT107" s="78"/>
      <c r="WPU107" s="78"/>
      <c r="WPV107" s="78"/>
      <c r="WPW107" s="78"/>
      <c r="WPX107" s="78"/>
      <c r="WPY107" s="78"/>
      <c r="WPZ107" s="78"/>
      <c r="WQA107" s="78"/>
      <c r="WQB107" s="78"/>
      <c r="WQC107" s="78"/>
      <c r="WQD107" s="78"/>
      <c r="WQE107" s="78"/>
      <c r="WQF107" s="78"/>
      <c r="WQG107" s="78"/>
      <c r="WQH107" s="78"/>
      <c r="WQI107" s="78"/>
      <c r="WQJ107" s="78"/>
      <c r="WQK107" s="78"/>
      <c r="WQL107" s="78"/>
      <c r="WQM107" s="78"/>
      <c r="WQN107" s="78"/>
      <c r="WQO107" s="78"/>
      <c r="WQP107" s="78"/>
      <c r="WQQ107" s="78"/>
      <c r="WQR107" s="78"/>
      <c r="WQS107" s="78"/>
      <c r="WQT107" s="78"/>
      <c r="WQU107" s="78"/>
      <c r="WQV107" s="78"/>
      <c r="WQW107" s="78"/>
      <c r="WQX107" s="78"/>
      <c r="WQY107" s="78"/>
      <c r="WQZ107" s="78"/>
      <c r="WRA107" s="78"/>
      <c r="WRB107" s="78"/>
      <c r="WRC107" s="78"/>
      <c r="WRD107" s="78"/>
      <c r="WRE107" s="78"/>
      <c r="WRF107" s="78"/>
      <c r="WRG107" s="78"/>
      <c r="WRH107" s="78"/>
      <c r="WRI107" s="78"/>
      <c r="WRJ107" s="78"/>
      <c r="WRK107" s="78"/>
      <c r="WRL107" s="78"/>
      <c r="WRM107" s="78"/>
      <c r="WRN107" s="78"/>
      <c r="WRO107" s="78"/>
      <c r="WRP107" s="78"/>
      <c r="WRQ107" s="78"/>
      <c r="WRR107" s="78"/>
      <c r="WRS107" s="78"/>
      <c r="WRT107" s="78"/>
      <c r="WRU107" s="78"/>
      <c r="WRV107" s="78"/>
      <c r="WRW107" s="78"/>
      <c r="WRX107" s="78"/>
      <c r="WRY107" s="78"/>
      <c r="WRZ107" s="78"/>
      <c r="WSA107" s="78"/>
      <c r="WSB107" s="78"/>
      <c r="WSC107" s="78"/>
      <c r="WSD107" s="78"/>
      <c r="WSE107" s="78"/>
      <c r="WSF107" s="78"/>
      <c r="WSG107" s="78"/>
      <c r="WSH107" s="78"/>
      <c r="WSI107" s="78"/>
      <c r="WSJ107" s="78"/>
      <c r="WSK107" s="78"/>
      <c r="WSL107" s="78"/>
      <c r="WSM107" s="78"/>
      <c r="WSN107" s="78"/>
      <c r="WSO107" s="78"/>
      <c r="WSP107" s="78"/>
      <c r="WSQ107" s="78"/>
      <c r="WSR107" s="78"/>
      <c r="WSS107" s="78"/>
      <c r="WST107" s="78"/>
      <c r="WSU107" s="78"/>
      <c r="WSV107" s="78"/>
      <c r="WSW107" s="78"/>
      <c r="WSX107" s="78"/>
      <c r="WSY107" s="78"/>
      <c r="WSZ107" s="78"/>
      <c r="WTA107" s="78"/>
      <c r="WTB107" s="78"/>
      <c r="WTC107" s="78"/>
      <c r="WTD107" s="78"/>
      <c r="WTE107" s="78"/>
      <c r="WTF107" s="78"/>
      <c r="WTG107" s="78"/>
      <c r="WTH107" s="78"/>
      <c r="WTI107" s="78"/>
      <c r="WTJ107" s="78"/>
      <c r="WTK107" s="78"/>
      <c r="WTL107" s="78"/>
      <c r="WTM107" s="78"/>
      <c r="WTN107" s="78"/>
      <c r="WTO107" s="78"/>
      <c r="WTP107" s="78"/>
      <c r="WTQ107" s="78"/>
      <c r="WTR107" s="78"/>
      <c r="WTS107" s="78"/>
      <c r="WTT107" s="78"/>
      <c r="WTU107" s="78"/>
      <c r="WTV107" s="78"/>
      <c r="WTW107" s="78"/>
      <c r="WTX107" s="78"/>
      <c r="WTY107" s="78"/>
      <c r="WTZ107" s="78"/>
      <c r="WUA107" s="78"/>
      <c r="WUB107" s="78"/>
      <c r="WUC107" s="78"/>
      <c r="WUD107" s="78"/>
      <c r="WUE107" s="78"/>
      <c r="WUF107" s="78"/>
      <c r="WUG107" s="78"/>
      <c r="WUH107" s="78"/>
      <c r="WUI107" s="78"/>
      <c r="WUJ107" s="78"/>
      <c r="WUK107" s="78"/>
      <c r="WUL107" s="78"/>
      <c r="WUM107" s="78"/>
      <c r="WUN107" s="78"/>
      <c r="WUO107" s="78"/>
      <c r="WUP107" s="78"/>
      <c r="WUQ107" s="78"/>
      <c r="WUR107" s="78"/>
      <c r="WUS107" s="78"/>
      <c r="WUT107" s="78"/>
      <c r="WUU107" s="78"/>
      <c r="WUV107" s="78"/>
      <c r="WUW107" s="78"/>
      <c r="WUX107" s="78"/>
      <c r="WUY107" s="78"/>
      <c r="WUZ107" s="78"/>
      <c r="WVA107" s="78"/>
      <c r="WVB107" s="78"/>
      <c r="WVC107" s="78"/>
      <c r="WVD107" s="78"/>
      <c r="WVE107" s="78"/>
      <c r="WVF107" s="78"/>
      <c r="WVG107" s="78"/>
      <c r="WVH107" s="78"/>
      <c r="WVI107" s="78"/>
      <c r="WVJ107" s="78"/>
      <c r="WVK107" s="78"/>
      <c r="WVL107" s="78"/>
      <c r="WVM107" s="78"/>
      <c r="WVN107" s="78"/>
      <c r="WVO107" s="78"/>
      <c r="WVP107" s="78"/>
      <c r="WVQ107" s="78"/>
      <c r="WVR107" s="78"/>
      <c r="WVS107" s="78"/>
      <c r="WVT107" s="78"/>
      <c r="WVU107" s="78"/>
      <c r="WVV107" s="78"/>
      <c r="WVW107" s="78"/>
      <c r="WVX107" s="78"/>
      <c r="WVY107" s="78"/>
      <c r="WVZ107" s="78"/>
      <c r="WWA107" s="78"/>
      <c r="WWB107" s="78"/>
      <c r="WWC107" s="78"/>
      <c r="WWD107" s="78"/>
      <c r="WWE107" s="78"/>
      <c r="WWF107" s="78"/>
      <c r="WWG107" s="78"/>
      <c r="WWH107" s="78"/>
      <c r="WWI107" s="78"/>
      <c r="WWJ107" s="78"/>
      <c r="WWK107" s="78"/>
      <c r="WWL107" s="78"/>
      <c r="WWM107" s="78"/>
      <c r="WWN107" s="78"/>
      <c r="WWO107" s="78"/>
      <c r="WWP107" s="78"/>
      <c r="WWQ107" s="78"/>
      <c r="WWR107" s="78"/>
      <c r="WWS107" s="78"/>
      <c r="WWT107" s="78"/>
      <c r="WWU107" s="78"/>
      <c r="WWV107" s="78"/>
      <c r="WWW107" s="78"/>
      <c r="WWX107" s="78"/>
      <c r="WWY107" s="78"/>
      <c r="WWZ107" s="78"/>
      <c r="WXA107" s="78"/>
      <c r="WXB107" s="78"/>
      <c r="WXC107" s="78"/>
      <c r="WXD107" s="78"/>
      <c r="WXE107" s="78"/>
      <c r="WXF107" s="78"/>
      <c r="WXG107" s="78"/>
      <c r="WXH107" s="78"/>
      <c r="WXI107" s="78"/>
      <c r="WXJ107" s="78"/>
      <c r="WXK107" s="78"/>
      <c r="WXL107" s="78"/>
      <c r="WXM107" s="78"/>
      <c r="WXN107" s="78"/>
      <c r="WXO107" s="78"/>
      <c r="WXP107" s="78"/>
      <c r="WXQ107" s="78"/>
      <c r="WXR107" s="78"/>
      <c r="WXS107" s="78"/>
      <c r="WXT107" s="78"/>
      <c r="WXU107" s="78"/>
      <c r="WXV107" s="78"/>
      <c r="WXW107" s="78"/>
      <c r="WXX107" s="78"/>
      <c r="WXY107" s="78"/>
      <c r="WXZ107" s="78"/>
      <c r="WYA107" s="78"/>
      <c r="WYB107" s="78"/>
      <c r="WYC107" s="78"/>
      <c r="WYD107" s="78"/>
      <c r="WYE107" s="78"/>
      <c r="WYF107" s="78"/>
      <c r="WYG107" s="78"/>
      <c r="WYH107" s="78"/>
      <c r="WYI107" s="78"/>
      <c r="WYJ107" s="78"/>
      <c r="WYK107" s="78"/>
      <c r="WYL107" s="78"/>
      <c r="WYM107" s="78"/>
      <c r="WYN107" s="78"/>
      <c r="WYO107" s="78"/>
      <c r="WYP107" s="78"/>
      <c r="WYQ107" s="78"/>
      <c r="WYR107" s="78"/>
      <c r="WYS107" s="78"/>
      <c r="WYT107" s="78"/>
      <c r="WYU107" s="78"/>
      <c r="WYV107" s="78"/>
      <c r="WYW107" s="78"/>
      <c r="WYX107" s="78"/>
      <c r="WYY107" s="78"/>
      <c r="WYZ107" s="78"/>
      <c r="WZA107" s="78"/>
      <c r="WZB107" s="78"/>
      <c r="WZC107" s="78"/>
      <c r="WZD107" s="78"/>
      <c r="WZE107" s="78"/>
      <c r="WZF107" s="78"/>
      <c r="WZG107" s="78"/>
      <c r="WZH107" s="78"/>
      <c r="WZI107" s="78"/>
      <c r="WZJ107" s="78"/>
      <c r="WZK107" s="78"/>
      <c r="WZL107" s="78"/>
      <c r="WZM107" s="78"/>
      <c r="WZN107" s="78"/>
      <c r="WZO107" s="78"/>
      <c r="WZP107" s="78"/>
      <c r="WZQ107" s="78"/>
      <c r="WZR107" s="78"/>
      <c r="WZS107" s="78"/>
      <c r="WZT107" s="78"/>
      <c r="WZU107" s="78"/>
      <c r="WZV107" s="78"/>
      <c r="WZW107" s="78"/>
      <c r="WZX107" s="78"/>
      <c r="WZY107" s="78"/>
      <c r="WZZ107" s="78"/>
      <c r="XAA107" s="78"/>
      <c r="XAB107" s="78"/>
      <c r="XAC107" s="78"/>
      <c r="XAD107" s="78"/>
      <c r="XAE107" s="78"/>
      <c r="XAF107" s="78"/>
      <c r="XAG107" s="78"/>
      <c r="XAH107" s="78"/>
      <c r="XAI107" s="78"/>
      <c r="XAJ107" s="78"/>
      <c r="XAK107" s="78"/>
      <c r="XAL107" s="78"/>
      <c r="XAM107" s="78"/>
      <c r="XAN107" s="78"/>
      <c r="XAO107" s="78"/>
      <c r="XAP107" s="78"/>
      <c r="XAQ107" s="78"/>
      <c r="XAR107" s="78"/>
      <c r="XAS107" s="78"/>
      <c r="XAT107" s="78"/>
      <c r="XAU107" s="78"/>
      <c r="XAV107" s="78"/>
      <c r="XAW107" s="78"/>
      <c r="XAX107" s="78"/>
      <c r="XAY107" s="78"/>
      <c r="XAZ107" s="78"/>
      <c r="XBA107" s="78"/>
      <c r="XBB107" s="78"/>
      <c r="XBC107" s="78"/>
      <c r="XBD107" s="78"/>
      <c r="XBE107" s="78"/>
      <c r="XBF107" s="78"/>
      <c r="XBG107" s="78"/>
      <c r="XBH107" s="78"/>
      <c r="XBI107" s="78"/>
      <c r="XBJ107" s="78"/>
      <c r="XBK107" s="78"/>
      <c r="XBL107" s="78"/>
      <c r="XBM107" s="78"/>
      <c r="XBN107" s="78"/>
      <c r="XBO107" s="78"/>
      <c r="XBP107" s="78"/>
      <c r="XBQ107" s="78"/>
      <c r="XBR107" s="78"/>
      <c r="XBS107" s="78"/>
      <c r="XBT107" s="78"/>
      <c r="XBU107" s="78"/>
      <c r="XBV107" s="78"/>
      <c r="XBW107" s="78"/>
      <c r="XBX107" s="78"/>
      <c r="XBY107" s="78"/>
      <c r="XBZ107" s="78"/>
      <c r="XCA107" s="78"/>
      <c r="XCB107" s="78"/>
      <c r="XCC107" s="78"/>
      <c r="XCD107" s="78"/>
      <c r="XCE107" s="78"/>
      <c r="XCF107" s="78"/>
      <c r="XCG107" s="78"/>
      <c r="XCH107" s="78"/>
      <c r="XCI107" s="78"/>
      <c r="XCJ107" s="78"/>
      <c r="XCK107" s="78"/>
      <c r="XCL107" s="78"/>
      <c r="XCM107" s="78"/>
      <c r="XCN107" s="78"/>
      <c r="XCO107" s="78"/>
      <c r="XCP107" s="78"/>
      <c r="XCQ107" s="78"/>
      <c r="XCR107" s="78"/>
      <c r="XCS107" s="78"/>
      <c r="XCT107" s="78"/>
      <c r="XCU107" s="78"/>
      <c r="XCV107" s="78"/>
      <c r="XCW107" s="78"/>
      <c r="XCX107" s="78"/>
      <c r="XCY107" s="78"/>
      <c r="XCZ107" s="78"/>
      <c r="XDA107" s="78"/>
      <c r="XDB107" s="78"/>
      <c r="XDC107" s="78"/>
      <c r="XDD107" s="78"/>
      <c r="XDE107" s="78"/>
      <c r="XDF107" s="78"/>
      <c r="XDG107" s="78"/>
      <c r="XDH107" s="78"/>
      <c r="XDI107" s="78"/>
      <c r="XDJ107" s="78"/>
      <c r="XDK107" s="78"/>
      <c r="XDL107" s="78"/>
      <c r="XDM107" s="78"/>
      <c r="XDN107" s="78"/>
      <c r="XDO107" s="78"/>
      <c r="XDP107" s="78"/>
      <c r="XDQ107" s="78"/>
      <c r="XDR107" s="78"/>
      <c r="XDS107" s="78"/>
      <c r="XDT107" s="78"/>
      <c r="XDU107" s="78"/>
      <c r="XDV107" s="78"/>
      <c r="XDW107" s="78"/>
      <c r="XDX107" s="78"/>
      <c r="XDY107" s="78"/>
      <c r="XDZ107" s="78"/>
      <c r="XEA107" s="78"/>
      <c r="XEB107" s="78"/>
      <c r="XEC107" s="78"/>
      <c r="XED107" s="78"/>
      <c r="XEE107" s="78"/>
      <c r="XEF107" s="78"/>
      <c r="XEG107" s="78"/>
      <c r="XEH107" s="78"/>
      <c r="XEI107" s="78"/>
      <c r="XEJ107" s="78"/>
      <c r="XEK107" s="78"/>
      <c r="XEL107" s="78"/>
      <c r="XEM107" s="78"/>
      <c r="XEN107" s="78"/>
      <c r="XEO107" s="78"/>
      <c r="XEP107" s="78"/>
      <c r="XEQ107" s="78"/>
      <c r="XER107" s="78"/>
      <c r="XES107" s="78"/>
      <c r="XET107" s="78"/>
      <c r="XEU107" s="78"/>
      <c r="XEV107" s="78"/>
      <c r="XEW107" s="78"/>
      <c r="XEX107" s="78"/>
      <c r="XEY107" s="78"/>
      <c r="XEZ107" s="78"/>
      <c r="XFA107" s="78"/>
      <c r="XFB107" s="78"/>
      <c r="XFC107" s="78"/>
      <c r="XFD107" s="78"/>
    </row>
    <row r="108" spans="2:16384" ht="25" customHeight="1">
      <c r="B108" s="617" t="s">
        <v>163</v>
      </c>
      <c r="C108" s="618"/>
      <c r="D108" s="618"/>
      <c r="E108" s="618"/>
      <c r="F108" s="618"/>
      <c r="G108" s="630" t="s">
        <v>164</v>
      </c>
      <c r="H108" s="632" t="s">
        <v>169</v>
      </c>
      <c r="I108" s="366"/>
      <c r="J108" s="55"/>
      <c r="K108" s="55"/>
      <c r="L108" s="55"/>
      <c r="M108" s="55"/>
      <c r="N108" s="55"/>
      <c r="O108" s="55"/>
      <c r="P108" s="55"/>
      <c r="Q108" s="55"/>
      <c r="R108" s="55"/>
    </row>
    <row r="109" spans="2:16384" ht="25" customHeight="1" thickBot="1">
      <c r="B109" s="619"/>
      <c r="C109" s="620"/>
      <c r="D109" s="620"/>
      <c r="E109" s="620"/>
      <c r="F109" s="620"/>
      <c r="G109" s="631"/>
      <c r="H109" s="633"/>
      <c r="I109" s="366"/>
      <c r="J109" s="55"/>
      <c r="K109" s="55"/>
      <c r="L109" s="55"/>
      <c r="M109" s="55"/>
      <c r="N109" s="55"/>
      <c r="O109" s="55"/>
      <c r="P109" s="55"/>
      <c r="Q109" s="55"/>
      <c r="R109" s="55"/>
    </row>
    <row r="110" spans="2:16384" ht="25" customHeight="1">
      <c r="B110" s="682" t="s">
        <v>393</v>
      </c>
      <c r="C110" s="683"/>
      <c r="D110" s="683"/>
      <c r="E110" s="683"/>
      <c r="F110" s="683"/>
      <c r="G110" s="683"/>
      <c r="H110" s="684"/>
      <c r="I110" s="366"/>
      <c r="J110" s="55"/>
      <c r="K110" s="55"/>
      <c r="L110" s="55"/>
      <c r="M110" s="55"/>
      <c r="N110" s="55"/>
      <c r="O110" s="55"/>
      <c r="P110" s="55"/>
      <c r="Q110" s="55"/>
      <c r="R110" s="55"/>
    </row>
    <row r="111" spans="2:16384" ht="25" customHeight="1">
      <c r="B111" s="658"/>
      <c r="C111" s="659"/>
      <c r="D111" s="659"/>
      <c r="E111" s="659"/>
      <c r="F111" s="659"/>
      <c r="G111" s="659"/>
      <c r="H111" s="660"/>
      <c r="I111" s="366"/>
      <c r="J111" s="55"/>
      <c r="K111" s="55"/>
      <c r="L111" s="55"/>
      <c r="M111" s="55"/>
      <c r="N111" s="55"/>
      <c r="O111" s="55"/>
      <c r="P111" s="55"/>
      <c r="Q111" s="55"/>
      <c r="R111" s="55"/>
    </row>
    <row r="112" spans="2:16384" ht="25" customHeight="1" thickBot="1">
      <c r="B112" s="685" t="s">
        <v>170</v>
      </c>
      <c r="C112" s="686"/>
      <c r="D112" s="686"/>
      <c r="E112" s="686"/>
      <c r="F112" s="686"/>
      <c r="G112" s="93" t="s">
        <v>165</v>
      </c>
      <c r="H112" s="94" t="s">
        <v>165</v>
      </c>
      <c r="I112" s="366"/>
      <c r="J112" s="55"/>
      <c r="K112" s="55"/>
      <c r="L112" s="55"/>
      <c r="M112" s="55"/>
      <c r="N112" s="55"/>
      <c r="O112" s="55"/>
      <c r="P112" s="55"/>
      <c r="Q112" s="55"/>
      <c r="R112" s="55"/>
    </row>
    <row r="113" spans="2:18" ht="25" customHeight="1">
      <c r="B113" s="658" t="s">
        <v>423</v>
      </c>
      <c r="C113" s="659"/>
      <c r="D113" s="659"/>
      <c r="E113" s="659"/>
      <c r="F113" s="659"/>
      <c r="G113" s="659"/>
      <c r="H113" s="660"/>
      <c r="I113" s="366"/>
      <c r="J113" s="55"/>
      <c r="K113" s="55"/>
      <c r="L113" s="55"/>
      <c r="M113" s="55"/>
      <c r="N113" s="55"/>
      <c r="O113" s="55"/>
      <c r="P113" s="55"/>
      <c r="Q113" s="55"/>
      <c r="R113" s="55"/>
    </row>
    <row r="114" spans="2:18" ht="25" customHeight="1">
      <c r="B114" s="627" t="s">
        <v>171</v>
      </c>
      <c r="C114" s="628"/>
      <c r="D114" s="628"/>
      <c r="E114" s="628"/>
      <c r="F114" s="628"/>
      <c r="G114" s="71" t="s">
        <v>166</v>
      </c>
      <c r="H114" s="95" t="s">
        <v>167</v>
      </c>
      <c r="I114" s="366"/>
      <c r="J114" s="55"/>
      <c r="K114" s="55"/>
      <c r="L114" s="55"/>
      <c r="M114" s="55"/>
      <c r="N114" s="55"/>
      <c r="O114" s="55"/>
      <c r="P114" s="55"/>
      <c r="Q114" s="55"/>
      <c r="R114" s="55"/>
    </row>
    <row r="115" spans="2:18" ht="25" customHeight="1">
      <c r="B115" s="627" t="s">
        <v>172</v>
      </c>
      <c r="C115" s="628"/>
      <c r="D115" s="628"/>
      <c r="E115" s="628"/>
      <c r="F115" s="628"/>
      <c r="G115" s="71" t="s">
        <v>168</v>
      </c>
      <c r="H115" s="95" t="s">
        <v>167</v>
      </c>
      <c r="I115" s="366"/>
      <c r="J115" s="55"/>
      <c r="K115" s="55"/>
      <c r="L115" s="55"/>
      <c r="M115" s="55"/>
      <c r="N115" s="55"/>
      <c r="O115" s="55"/>
      <c r="P115" s="55"/>
      <c r="Q115" s="55"/>
      <c r="R115" s="55"/>
    </row>
    <row r="116" spans="2:18" ht="25" customHeight="1" thickBot="1">
      <c r="B116" s="661" t="s">
        <v>555</v>
      </c>
      <c r="C116" s="662"/>
      <c r="D116" s="662"/>
      <c r="E116" s="662"/>
      <c r="F116" s="662"/>
      <c r="G116" s="93" t="s">
        <v>554</v>
      </c>
      <c r="H116" s="94" t="s">
        <v>557</v>
      </c>
      <c r="I116" s="366"/>
      <c r="J116" s="55"/>
      <c r="K116" s="55"/>
      <c r="L116" s="55"/>
      <c r="M116" s="55"/>
      <c r="N116" s="55"/>
      <c r="O116" s="55"/>
      <c r="P116" s="55"/>
      <c r="Q116" s="55"/>
      <c r="R116" s="55"/>
    </row>
    <row r="117" spans="2:18" ht="25" customHeight="1">
      <c r="B117" s="145"/>
      <c r="C117" s="145"/>
      <c r="D117" s="145"/>
      <c r="E117" s="145"/>
      <c r="F117" s="145"/>
      <c r="G117" s="71"/>
      <c r="H117" s="71"/>
      <c r="J117" s="55"/>
      <c r="K117" s="55"/>
      <c r="L117" s="55"/>
      <c r="M117" s="55"/>
      <c r="N117" s="55"/>
      <c r="O117" s="55"/>
      <c r="P117" s="55"/>
      <c r="Q117" s="55"/>
      <c r="R117" s="55"/>
    </row>
    <row r="118" spans="2:18" ht="25" customHeight="1">
      <c r="B118" s="128" t="s">
        <v>396</v>
      </c>
      <c r="C118" s="48"/>
      <c r="D118" s="48"/>
      <c r="E118" s="48"/>
      <c r="F118" s="48"/>
      <c r="G118" s="48"/>
      <c r="H118" s="48"/>
      <c r="I118" s="48"/>
      <c r="J118" s="55"/>
      <c r="K118" s="55"/>
      <c r="L118" s="55"/>
      <c r="M118" s="55"/>
      <c r="N118" s="55"/>
      <c r="O118" s="55"/>
      <c r="P118" s="55"/>
      <c r="Q118" s="55"/>
      <c r="R118" s="55"/>
    </row>
    <row r="119" spans="2:18" ht="2.15" customHeight="1" thickBot="1">
      <c r="B119" s="61"/>
      <c r="C119" s="61"/>
      <c r="D119" s="61"/>
      <c r="E119" s="61"/>
      <c r="F119" s="61"/>
      <c r="G119" s="61"/>
      <c r="H119" s="61"/>
      <c r="I119" s="61"/>
      <c r="J119" s="61"/>
      <c r="K119" s="61"/>
    </row>
    <row r="120" spans="2:18" ht="15" customHeight="1">
      <c r="B120" s="656" t="s">
        <v>397</v>
      </c>
      <c r="C120" s="657"/>
      <c r="D120" s="657"/>
      <c r="E120" s="657"/>
      <c r="F120" s="657"/>
      <c r="G120" s="368" t="s">
        <v>113</v>
      </c>
      <c r="H120" s="373" t="s">
        <v>411</v>
      </c>
      <c r="I120" s="380"/>
      <c r="J120" s="380"/>
      <c r="K120" s="380"/>
    </row>
    <row r="121" spans="2:18" ht="30" customHeight="1">
      <c r="B121" s="761" t="s">
        <v>415</v>
      </c>
      <c r="C121" s="762"/>
      <c r="D121" s="762"/>
      <c r="E121" s="762"/>
      <c r="F121" s="762"/>
      <c r="G121" s="372" t="s">
        <v>398</v>
      </c>
      <c r="H121" s="79" t="s">
        <v>398</v>
      </c>
      <c r="I121" s="380"/>
      <c r="J121" s="380"/>
      <c r="K121" s="380"/>
    </row>
    <row r="122" spans="2:18" ht="30" customHeight="1">
      <c r="B122" s="761" t="s">
        <v>417</v>
      </c>
      <c r="C122" s="762"/>
      <c r="D122" s="762"/>
      <c r="E122" s="762"/>
      <c r="F122" s="762"/>
      <c r="G122" s="372" t="s">
        <v>399</v>
      </c>
      <c r="H122" s="79" t="s">
        <v>399</v>
      </c>
      <c r="I122" s="380"/>
      <c r="J122" s="380"/>
      <c r="K122" s="380"/>
    </row>
    <row r="123" spans="2:18" ht="30" customHeight="1">
      <c r="B123" s="761" t="s">
        <v>416</v>
      </c>
      <c r="C123" s="762"/>
      <c r="D123" s="762"/>
      <c r="E123" s="762"/>
      <c r="F123" s="762"/>
      <c r="G123" s="372" t="s">
        <v>398</v>
      </c>
      <c r="H123" s="121" t="s">
        <v>399</v>
      </c>
      <c r="I123" s="380"/>
      <c r="J123" s="380"/>
      <c r="K123" s="380"/>
    </row>
    <row r="124" spans="2:18" ht="30" customHeight="1">
      <c r="B124" s="761" t="s">
        <v>414</v>
      </c>
      <c r="C124" s="762"/>
      <c r="D124" s="762"/>
      <c r="E124" s="762"/>
      <c r="F124" s="762"/>
      <c r="G124" s="372" t="s">
        <v>399</v>
      </c>
      <c r="H124" s="121" t="s">
        <v>399</v>
      </c>
      <c r="I124" s="380"/>
      <c r="J124" s="380"/>
      <c r="K124" s="380"/>
    </row>
    <row r="125" spans="2:18" ht="30" customHeight="1">
      <c r="B125" s="761" t="s">
        <v>420</v>
      </c>
      <c r="C125" s="762"/>
      <c r="D125" s="762"/>
      <c r="E125" s="762"/>
      <c r="F125" s="762"/>
      <c r="G125" s="372" t="s">
        <v>400</v>
      </c>
      <c r="H125" s="121" t="s">
        <v>400</v>
      </c>
      <c r="I125" s="380"/>
      <c r="J125" s="380"/>
      <c r="K125" s="380"/>
    </row>
    <row r="126" spans="2:18" ht="30" customHeight="1">
      <c r="B126" s="761" t="s">
        <v>421</v>
      </c>
      <c r="C126" s="762"/>
      <c r="D126" s="762"/>
      <c r="E126" s="762"/>
      <c r="F126" s="762"/>
      <c r="G126" s="372" t="s">
        <v>400</v>
      </c>
      <c r="H126" s="121" t="s">
        <v>398</v>
      </c>
      <c r="I126" s="380"/>
      <c r="J126" s="380"/>
      <c r="K126" s="380"/>
    </row>
    <row r="127" spans="2:18" ht="30" customHeight="1" thickBot="1">
      <c r="B127" s="761" t="s">
        <v>419</v>
      </c>
      <c r="C127" s="762"/>
      <c r="D127" s="762"/>
      <c r="E127" s="762"/>
      <c r="F127" s="762"/>
      <c r="G127" s="374" t="s">
        <v>401</v>
      </c>
      <c r="H127" s="121" t="s">
        <v>400</v>
      </c>
      <c r="I127" s="380"/>
      <c r="J127" s="380"/>
      <c r="K127" s="380"/>
    </row>
    <row r="128" spans="2:18" ht="15" customHeight="1">
      <c r="B128" s="656" t="s">
        <v>402</v>
      </c>
      <c r="C128" s="657"/>
      <c r="D128" s="657"/>
      <c r="E128" s="657"/>
      <c r="F128" s="657"/>
      <c r="G128" s="368" t="s">
        <v>113</v>
      </c>
      <c r="H128" s="377" t="s">
        <v>411</v>
      </c>
      <c r="I128" s="380"/>
      <c r="J128" s="380"/>
      <c r="K128" s="380"/>
    </row>
    <row r="129" spans="2:11" ht="15" customHeight="1">
      <c r="B129" s="761" t="s">
        <v>409</v>
      </c>
      <c r="C129" s="762"/>
      <c r="D129" s="762"/>
      <c r="E129" s="762"/>
      <c r="F129" s="762"/>
      <c r="G129" s="372" t="s">
        <v>400</v>
      </c>
      <c r="H129" s="121" t="s">
        <v>400</v>
      </c>
      <c r="I129" s="380"/>
      <c r="J129" s="380"/>
      <c r="K129" s="380"/>
    </row>
    <row r="130" spans="2:11" ht="15" customHeight="1" thickBot="1">
      <c r="B130" s="654" t="s">
        <v>410</v>
      </c>
      <c r="C130" s="655"/>
      <c r="D130" s="655"/>
      <c r="E130" s="655"/>
      <c r="F130" s="655"/>
      <c r="G130" s="382" t="s">
        <v>399</v>
      </c>
      <c r="H130" s="383" t="s">
        <v>399</v>
      </c>
      <c r="I130" s="380"/>
      <c r="J130" s="380"/>
      <c r="K130" s="380"/>
    </row>
    <row r="131" spans="2:11" ht="15" customHeight="1">
      <c r="B131" s="656" t="s">
        <v>403</v>
      </c>
      <c r="C131" s="657"/>
      <c r="D131" s="657"/>
      <c r="E131" s="657"/>
      <c r="F131" s="657"/>
      <c r="G131" s="368" t="s">
        <v>113</v>
      </c>
      <c r="H131" s="370" t="s">
        <v>411</v>
      </c>
      <c r="I131" s="380"/>
      <c r="J131" s="380"/>
      <c r="K131" s="380"/>
    </row>
    <row r="132" spans="2:11" ht="15" customHeight="1" thickBot="1">
      <c r="B132" s="636" t="s">
        <v>404</v>
      </c>
      <c r="C132" s="637"/>
      <c r="D132" s="637"/>
      <c r="E132" s="637"/>
      <c r="F132" s="637"/>
      <c r="G132" s="371" t="s">
        <v>405</v>
      </c>
      <c r="H132" s="378" t="s">
        <v>405</v>
      </c>
      <c r="I132" s="380"/>
      <c r="J132" s="380"/>
      <c r="K132" s="380"/>
    </row>
    <row r="133" spans="2:11" ht="15" customHeight="1">
      <c r="B133" s="638" t="s">
        <v>406</v>
      </c>
      <c r="C133" s="639"/>
      <c r="D133" s="639"/>
      <c r="E133" s="639"/>
      <c r="F133" s="639"/>
      <c r="G133" s="376" t="s">
        <v>113</v>
      </c>
      <c r="H133" s="105" t="s">
        <v>411</v>
      </c>
      <c r="I133" s="380"/>
      <c r="J133" s="380"/>
      <c r="K133" s="380"/>
    </row>
    <row r="134" spans="2:11" ht="30" customHeight="1" thickBot="1">
      <c r="B134" s="636" t="s">
        <v>422</v>
      </c>
      <c r="C134" s="637"/>
      <c r="D134" s="637"/>
      <c r="E134" s="637"/>
      <c r="F134" s="637"/>
      <c r="G134" s="379" t="s">
        <v>398</v>
      </c>
      <c r="H134" s="378" t="s">
        <v>399</v>
      </c>
      <c r="I134" s="380"/>
      <c r="J134" s="380"/>
      <c r="K134" s="380"/>
    </row>
    <row r="135" spans="2:11" ht="15" customHeight="1">
      <c r="B135" s="381" t="s">
        <v>407</v>
      </c>
      <c r="C135" s="367"/>
      <c r="D135" s="367"/>
      <c r="E135" s="367"/>
      <c r="F135" s="367"/>
      <c r="G135" s="113"/>
      <c r="H135" s="50"/>
      <c r="I135" s="380"/>
      <c r="J135" s="380"/>
      <c r="K135" s="380"/>
    </row>
    <row r="136" spans="2:11" ht="15" customHeight="1">
      <c r="B136" s="381" t="s">
        <v>412</v>
      </c>
      <c r="C136" s="367"/>
      <c r="D136" s="367"/>
      <c r="E136" s="367"/>
      <c r="F136" s="367"/>
      <c r="G136" s="113"/>
      <c r="H136" s="50"/>
      <c r="I136" s="380"/>
      <c r="J136" s="380"/>
      <c r="K136" s="380"/>
    </row>
    <row r="137" spans="2:11" ht="15" customHeight="1">
      <c r="B137" s="381" t="s">
        <v>413</v>
      </c>
      <c r="C137" s="367"/>
      <c r="D137" s="367"/>
      <c r="E137" s="367"/>
      <c r="F137" s="367"/>
      <c r="G137" s="113"/>
      <c r="H137" s="50"/>
      <c r="I137" s="380"/>
      <c r="J137" s="380"/>
      <c r="K137" s="380"/>
    </row>
    <row r="138" spans="2:11" ht="15" customHeight="1">
      <c r="B138" s="381" t="s">
        <v>408</v>
      </c>
      <c r="C138" s="70"/>
      <c r="D138" s="70"/>
      <c r="E138" s="70"/>
      <c r="F138" s="70"/>
      <c r="G138" s="70"/>
      <c r="H138" s="71"/>
      <c r="I138" s="71"/>
      <c r="J138" s="71"/>
      <c r="K138" s="71"/>
    </row>
    <row r="139" spans="2:11" ht="25" customHeight="1">
      <c r="B139" s="259"/>
      <c r="C139" s="345"/>
      <c r="D139" s="345"/>
      <c r="E139" s="345"/>
      <c r="F139" s="345"/>
      <c r="G139" s="71"/>
      <c r="H139" s="71"/>
    </row>
    <row r="140" spans="2:11" ht="25" customHeight="1">
      <c r="B140" s="152" t="s">
        <v>230</v>
      </c>
      <c r="C140" s="182"/>
      <c r="D140" s="182"/>
      <c r="E140" s="182"/>
      <c r="F140" s="182"/>
      <c r="G140" s="182"/>
      <c r="H140" s="182"/>
    </row>
    <row r="141" spans="2:11" ht="2.15" customHeight="1" thickBot="1">
      <c r="B141" s="82"/>
      <c r="C141" s="82"/>
      <c r="D141" s="82"/>
      <c r="E141" s="82"/>
      <c r="F141" s="82"/>
      <c r="G141" s="82"/>
      <c r="H141" s="82"/>
    </row>
    <row r="142" spans="2:11" ht="22" customHeight="1">
      <c r="B142" s="648" t="s">
        <v>139</v>
      </c>
      <c r="C142" s="650" t="s">
        <v>125</v>
      </c>
      <c r="D142" s="652" t="s">
        <v>141</v>
      </c>
      <c r="E142" s="642" t="s">
        <v>140</v>
      </c>
      <c r="F142" s="642"/>
      <c r="G142" s="642"/>
      <c r="H142" s="643"/>
    </row>
    <row r="143" spans="2:11" ht="22" customHeight="1">
      <c r="B143" s="649"/>
      <c r="C143" s="651"/>
      <c r="D143" s="653"/>
      <c r="E143" s="765" t="s">
        <v>126</v>
      </c>
      <c r="F143" s="765"/>
      <c r="G143" s="765"/>
      <c r="H143" s="766"/>
    </row>
    <row r="144" spans="2:11" ht="22" customHeight="1">
      <c r="B144" s="649"/>
      <c r="C144" s="651"/>
      <c r="D144" s="653"/>
      <c r="E144" s="63">
        <v>1</v>
      </c>
      <c r="F144" s="63">
        <v>2</v>
      </c>
      <c r="G144" s="63">
        <v>3</v>
      </c>
      <c r="H144" s="79">
        <v>4</v>
      </c>
    </row>
    <row r="145" spans="2:10" ht="22" customHeight="1">
      <c r="B145" s="640">
        <v>2</v>
      </c>
      <c r="C145" s="63" t="s">
        <v>127</v>
      </c>
      <c r="D145" s="63">
        <v>3</v>
      </c>
      <c r="E145" s="64">
        <v>0.85</v>
      </c>
      <c r="F145" s="64">
        <v>0.9</v>
      </c>
      <c r="G145" s="64">
        <v>0.95</v>
      </c>
      <c r="H145" s="68">
        <v>1</v>
      </c>
    </row>
    <row r="146" spans="2:10" ht="22" customHeight="1">
      <c r="B146" s="640"/>
      <c r="C146" s="63" t="s">
        <v>128</v>
      </c>
      <c r="D146" s="63">
        <v>2</v>
      </c>
      <c r="E146" s="64">
        <v>0.85</v>
      </c>
      <c r="F146" s="64">
        <v>0.85</v>
      </c>
      <c r="G146" s="64">
        <v>0.9</v>
      </c>
      <c r="H146" s="68">
        <v>0.95</v>
      </c>
    </row>
    <row r="147" spans="2:10" ht="22" customHeight="1">
      <c r="B147" s="640"/>
      <c r="C147" s="63" t="s">
        <v>129</v>
      </c>
      <c r="D147" s="63">
        <v>1</v>
      </c>
      <c r="E147" s="64">
        <v>0.85</v>
      </c>
      <c r="F147" s="64">
        <v>0.85</v>
      </c>
      <c r="G147" s="64">
        <v>0.85</v>
      </c>
      <c r="H147" s="68">
        <v>0.9</v>
      </c>
    </row>
    <row r="148" spans="2:10" ht="22" customHeight="1">
      <c r="B148" s="640" t="s">
        <v>130</v>
      </c>
      <c r="C148" s="63" t="s">
        <v>127</v>
      </c>
      <c r="D148" s="63">
        <v>3</v>
      </c>
      <c r="E148" s="64">
        <v>1</v>
      </c>
      <c r="F148" s="64">
        <v>1.05</v>
      </c>
      <c r="G148" s="64">
        <v>1.1000000000000001</v>
      </c>
      <c r="H148" s="68">
        <v>1.1499999999999999</v>
      </c>
    </row>
    <row r="149" spans="2:10" ht="22" customHeight="1">
      <c r="B149" s="640"/>
      <c r="C149" s="63" t="s">
        <v>128</v>
      </c>
      <c r="D149" s="63">
        <v>2</v>
      </c>
      <c r="E149" s="64">
        <v>0.95</v>
      </c>
      <c r="F149" s="64">
        <v>1</v>
      </c>
      <c r="G149" s="64">
        <v>1.05</v>
      </c>
      <c r="H149" s="68">
        <v>1.1000000000000001</v>
      </c>
    </row>
    <row r="150" spans="2:10" ht="22" customHeight="1">
      <c r="B150" s="640"/>
      <c r="C150" s="63" t="s">
        <v>129</v>
      </c>
      <c r="D150" s="63">
        <v>1</v>
      </c>
      <c r="E150" s="64">
        <v>0.9</v>
      </c>
      <c r="F150" s="64">
        <v>0.95</v>
      </c>
      <c r="G150" s="64">
        <v>1</v>
      </c>
      <c r="H150" s="68">
        <v>1.05</v>
      </c>
    </row>
    <row r="151" spans="2:10" ht="22" customHeight="1">
      <c r="B151" s="640" t="s">
        <v>131</v>
      </c>
      <c r="C151" s="63" t="s">
        <v>127</v>
      </c>
      <c r="D151" s="63">
        <v>3</v>
      </c>
      <c r="E151" s="64">
        <v>1.05</v>
      </c>
      <c r="F151" s="64">
        <v>1.1000000000000001</v>
      </c>
      <c r="G151" s="64">
        <v>1.1499999999999999</v>
      </c>
      <c r="H151" s="68">
        <v>1.2</v>
      </c>
    </row>
    <row r="152" spans="2:10" ht="22" customHeight="1">
      <c r="B152" s="640"/>
      <c r="C152" s="63" t="s">
        <v>128</v>
      </c>
      <c r="D152" s="63">
        <v>2</v>
      </c>
      <c r="E152" s="64">
        <v>1</v>
      </c>
      <c r="F152" s="64">
        <v>1.05</v>
      </c>
      <c r="G152" s="64">
        <v>1.1000000000000001</v>
      </c>
      <c r="H152" s="68">
        <v>1.1499999999999999</v>
      </c>
    </row>
    <row r="153" spans="2:10" ht="22" customHeight="1" thickBot="1">
      <c r="B153" s="641"/>
      <c r="C153" s="80" t="s">
        <v>129</v>
      </c>
      <c r="D153" s="80">
        <v>1</v>
      </c>
      <c r="E153" s="67">
        <v>0.95</v>
      </c>
      <c r="F153" s="67">
        <v>1</v>
      </c>
      <c r="G153" s="67">
        <v>1.05</v>
      </c>
      <c r="H153" s="69">
        <v>1.1000000000000001</v>
      </c>
    </row>
    <row r="154" spans="2:10" ht="22" customHeight="1">
      <c r="B154" s="50"/>
      <c r="C154" s="50"/>
      <c r="D154" s="50"/>
      <c r="E154" s="46"/>
      <c r="F154" s="46"/>
      <c r="G154" s="46"/>
      <c r="H154" s="46"/>
    </row>
    <row r="155" spans="2:10" ht="22" customHeight="1">
      <c r="B155" s="153" t="s">
        <v>338</v>
      </c>
      <c r="C155" s="50"/>
      <c r="D155" s="50"/>
      <c r="E155" s="46"/>
      <c r="F155" s="46"/>
      <c r="G155" s="46"/>
      <c r="H155" s="46"/>
    </row>
    <row r="156" spans="2:10" ht="2.15" customHeight="1" thickBot="1">
      <c r="B156" s="153"/>
      <c r="C156" s="50"/>
      <c r="D156" s="50"/>
      <c r="E156" s="46"/>
      <c r="F156" s="46"/>
      <c r="G156" s="46"/>
      <c r="H156" s="46"/>
    </row>
    <row r="157" spans="2:10" ht="22" customHeight="1">
      <c r="B157" s="634" t="s">
        <v>11</v>
      </c>
      <c r="C157" s="635"/>
      <c r="D157" s="481" t="s">
        <v>335</v>
      </c>
      <c r="E157" s="351" t="s">
        <v>336</v>
      </c>
      <c r="F157" s="352" t="s">
        <v>387</v>
      </c>
      <c r="G157" s="48"/>
      <c r="H157" s="46"/>
      <c r="I157" s="48"/>
      <c r="J157" s="48"/>
    </row>
    <row r="158" spans="2:10" ht="22" customHeight="1">
      <c r="B158" s="388" t="s">
        <v>337</v>
      </c>
      <c r="C158" s="389"/>
      <c r="D158" s="477">
        <v>0.9</v>
      </c>
      <c r="E158" s="478">
        <v>1.25</v>
      </c>
      <c r="F158" s="148" t="s">
        <v>22</v>
      </c>
      <c r="G158" s="46"/>
      <c r="H158" s="46"/>
      <c r="I158" s="48"/>
      <c r="J158" s="46"/>
    </row>
    <row r="159" spans="2:10" ht="22" customHeight="1">
      <c r="B159" s="388" t="s">
        <v>521</v>
      </c>
      <c r="C159" s="389"/>
      <c r="D159" s="477">
        <v>0.9</v>
      </c>
      <c r="E159" s="483" t="s">
        <v>523</v>
      </c>
      <c r="F159" s="148" t="s">
        <v>22</v>
      </c>
      <c r="G159" s="349"/>
      <c r="H159" s="46"/>
      <c r="I159" s="48"/>
      <c r="J159" s="46"/>
    </row>
    <row r="160" spans="2:10" ht="22" customHeight="1">
      <c r="B160" s="388" t="s">
        <v>525</v>
      </c>
      <c r="C160" s="389"/>
      <c r="D160" s="477">
        <v>0.9</v>
      </c>
      <c r="E160" s="483" t="s">
        <v>524</v>
      </c>
      <c r="F160" s="148" t="s">
        <v>22</v>
      </c>
      <c r="G160" s="349"/>
      <c r="H160" s="46"/>
      <c r="I160" s="48"/>
      <c r="J160" s="46"/>
    </row>
    <row r="161" spans="2:13" ht="22" customHeight="1">
      <c r="B161" s="388" t="s">
        <v>522</v>
      </c>
      <c r="C161" s="389"/>
      <c r="D161" s="482" t="s">
        <v>526</v>
      </c>
      <c r="E161" s="483" t="s">
        <v>524</v>
      </c>
      <c r="F161" s="148" t="s">
        <v>22</v>
      </c>
      <c r="G161" s="349"/>
      <c r="H161" s="46"/>
      <c r="I161" s="48"/>
      <c r="J161" s="48"/>
    </row>
    <row r="162" spans="2:13" ht="22" customHeight="1">
      <c r="B162" s="388" t="s">
        <v>388</v>
      </c>
      <c r="C162" s="389"/>
      <c r="D162" s="478">
        <v>0</v>
      </c>
      <c r="E162" s="478">
        <v>1.75</v>
      </c>
      <c r="F162" s="148">
        <v>1.2</v>
      </c>
      <c r="G162" s="46"/>
      <c r="H162" s="46"/>
      <c r="I162" s="48"/>
      <c r="J162" s="48"/>
    </row>
    <row r="163" spans="2:13" ht="22" customHeight="1">
      <c r="B163" s="388" t="s">
        <v>389</v>
      </c>
      <c r="C163" s="390"/>
      <c r="D163" s="478">
        <v>0</v>
      </c>
      <c r="E163" s="477">
        <v>1.35</v>
      </c>
      <c r="F163" s="148">
        <v>1.2</v>
      </c>
      <c r="G163" s="46"/>
      <c r="H163" s="46"/>
      <c r="I163" s="48"/>
      <c r="J163" s="48"/>
    </row>
    <row r="164" spans="2:13" ht="22" customHeight="1">
      <c r="B164" s="388" t="s">
        <v>390</v>
      </c>
      <c r="C164" s="390"/>
      <c r="D164" s="478">
        <v>0</v>
      </c>
      <c r="E164" s="477">
        <v>1.35</v>
      </c>
      <c r="F164" s="148">
        <v>1</v>
      </c>
      <c r="G164" s="46"/>
      <c r="H164" s="46"/>
      <c r="I164" s="48"/>
      <c r="J164" s="48"/>
    </row>
    <row r="165" spans="2:13" ht="22" customHeight="1">
      <c r="B165" s="388" t="s">
        <v>391</v>
      </c>
      <c r="C165" s="390"/>
      <c r="D165" s="478">
        <v>0</v>
      </c>
      <c r="E165" s="477">
        <v>1.35</v>
      </c>
      <c r="F165" s="148">
        <v>1</v>
      </c>
      <c r="G165" s="46"/>
      <c r="H165" s="46"/>
      <c r="I165" s="48"/>
      <c r="J165" s="48"/>
    </row>
    <row r="166" spans="2:13" ht="22" customHeight="1">
      <c r="B166" s="485" t="s">
        <v>392</v>
      </c>
      <c r="C166" s="486"/>
      <c r="D166" s="382">
        <v>0</v>
      </c>
      <c r="E166" s="487">
        <v>1.35</v>
      </c>
      <c r="F166" s="488">
        <v>1.2</v>
      </c>
      <c r="G166" s="46"/>
      <c r="H166" s="46"/>
      <c r="I166" s="48"/>
      <c r="J166" s="48"/>
    </row>
    <row r="167" spans="2:13" ht="22" customHeight="1" thickBot="1">
      <c r="B167" s="391" t="s">
        <v>527</v>
      </c>
      <c r="C167" s="392"/>
      <c r="D167" s="480">
        <v>0</v>
      </c>
      <c r="E167" s="479">
        <v>1.3</v>
      </c>
      <c r="F167" s="149">
        <v>1</v>
      </c>
      <c r="G167" s="46"/>
      <c r="H167" s="46"/>
      <c r="I167" s="48"/>
      <c r="J167" s="48"/>
    </row>
    <row r="168" spans="2:13" ht="22" customHeight="1">
      <c r="B168" s="48" t="s">
        <v>339</v>
      </c>
      <c r="C168" s="54"/>
      <c r="D168" s="54"/>
      <c r="E168" s="54"/>
      <c r="F168" s="54"/>
      <c r="G168" s="54"/>
      <c r="H168" s="54"/>
    </row>
    <row r="169" spans="2:13" ht="22" customHeight="1">
      <c r="B169" s="48" t="s">
        <v>366</v>
      </c>
      <c r="C169" s="54"/>
      <c r="D169" s="54"/>
      <c r="E169" s="54"/>
      <c r="F169" s="54"/>
      <c r="G169" s="54"/>
      <c r="H169" s="54"/>
    </row>
    <row r="170" spans="2:13" ht="22" customHeight="1">
      <c r="B170" s="350" t="s">
        <v>367</v>
      </c>
      <c r="C170" s="50"/>
      <c r="D170" s="50"/>
      <c r="E170" s="46"/>
      <c r="F170" s="46"/>
      <c r="G170" s="46"/>
      <c r="H170" s="46"/>
    </row>
    <row r="171" spans="2:13" ht="25" customHeight="1">
      <c r="B171" s="484"/>
      <c r="C171" s="345"/>
      <c r="D171" s="345"/>
      <c r="E171" s="345"/>
      <c r="F171" s="345"/>
      <c r="G171" s="71"/>
      <c r="H171" s="71"/>
    </row>
    <row r="172" spans="2:13" ht="25" customHeight="1">
      <c r="B172" s="128" t="s">
        <v>551</v>
      </c>
    </row>
    <row r="173" spans="2:13" ht="2.15" customHeight="1" thickBot="1">
      <c r="B173" s="128"/>
    </row>
    <row r="174" spans="2:13" ht="25" customHeight="1">
      <c r="B174" s="312" t="s">
        <v>292</v>
      </c>
      <c r="C174" s="312" t="s">
        <v>146</v>
      </c>
      <c r="D174" s="313" t="s">
        <v>19</v>
      </c>
      <c r="E174" s="313" t="s">
        <v>115</v>
      </c>
      <c r="F174" s="313" t="s">
        <v>20</v>
      </c>
      <c r="G174" s="314" t="s">
        <v>145</v>
      </c>
      <c r="I174" s="305"/>
      <c r="M174" s="128"/>
    </row>
    <row r="175" spans="2:13" ht="25" customHeight="1" thickBot="1">
      <c r="B175" s="315" t="s">
        <v>116</v>
      </c>
      <c r="C175" s="315" t="s">
        <v>116</v>
      </c>
      <c r="D175" s="316" t="s">
        <v>147</v>
      </c>
      <c r="E175" s="316" t="s">
        <v>39</v>
      </c>
      <c r="F175" s="316" t="s">
        <v>39</v>
      </c>
      <c r="G175" s="317" t="s">
        <v>39</v>
      </c>
      <c r="I175" s="136"/>
      <c r="M175" s="136"/>
    </row>
    <row r="176" spans="2:13" ht="25" customHeight="1">
      <c r="B176" s="624" t="s">
        <v>148</v>
      </c>
      <c r="C176" s="307" t="s">
        <v>1</v>
      </c>
      <c r="D176" s="310">
        <v>1.3636363636363635</v>
      </c>
      <c r="E176" s="308">
        <v>17</v>
      </c>
      <c r="F176" s="309">
        <f t="shared" ref="F176:F182" si="16">D176*E176</f>
        <v>23.18181818181818</v>
      </c>
      <c r="G176" s="758">
        <v>25</v>
      </c>
      <c r="I176" s="116"/>
      <c r="M176" s="116"/>
    </row>
    <row r="177" spans="2:61" ht="25" customHeight="1">
      <c r="B177" s="625"/>
      <c r="C177" s="184" t="s">
        <v>2</v>
      </c>
      <c r="D177" s="311">
        <v>0.84961767204757854</v>
      </c>
      <c r="E177" s="146">
        <v>33</v>
      </c>
      <c r="F177" s="92">
        <f t="shared" si="16"/>
        <v>28.037383177570092</v>
      </c>
      <c r="G177" s="759"/>
      <c r="I177" s="116"/>
      <c r="K177" s="116"/>
      <c r="L177" s="116"/>
      <c r="M177" s="305"/>
      <c r="N177" s="116"/>
      <c r="O177" s="116"/>
      <c r="P177" s="116"/>
      <c r="Q177" s="116"/>
      <c r="R177" s="116"/>
    </row>
    <row r="178" spans="2:61" ht="25" customHeight="1" thickBot="1">
      <c r="B178" s="626"/>
      <c r="C178" s="185" t="s">
        <v>3</v>
      </c>
      <c r="D178" s="187">
        <v>0.74044821798795535</v>
      </c>
      <c r="E178" s="186">
        <v>35</v>
      </c>
      <c r="F178" s="318">
        <f t="shared" si="16"/>
        <v>25.915687629578436</v>
      </c>
      <c r="G178" s="760"/>
      <c r="I178" s="116"/>
      <c r="K178" s="116"/>
      <c r="L178" s="116"/>
      <c r="M178" s="116"/>
      <c r="N178" s="116"/>
      <c r="O178" s="116"/>
      <c r="P178" s="116"/>
      <c r="Q178" s="116"/>
      <c r="R178" s="116"/>
      <c r="AZ178" s="55"/>
      <c r="BA178" s="55"/>
      <c r="BB178" s="55"/>
      <c r="BC178" s="55"/>
      <c r="BD178" s="55"/>
      <c r="BE178" s="55"/>
      <c r="BF178" s="55"/>
      <c r="BG178" s="55"/>
      <c r="BH178" s="55"/>
      <c r="BI178" s="55"/>
    </row>
    <row r="179" spans="2:61" ht="25" customHeight="1">
      <c r="B179" s="624" t="s">
        <v>182</v>
      </c>
      <c r="C179" s="184" t="s">
        <v>4</v>
      </c>
      <c r="D179" s="311">
        <v>1.3020833333333333</v>
      </c>
      <c r="E179" s="146">
        <v>28</v>
      </c>
      <c r="F179" s="92">
        <f t="shared" si="16"/>
        <v>36.458333333333329</v>
      </c>
      <c r="G179" s="621">
        <v>28</v>
      </c>
      <c r="I179" s="116"/>
      <c r="M179" s="116"/>
      <c r="AZ179" s="55"/>
      <c r="BA179" s="55"/>
      <c r="BB179" s="55"/>
      <c r="BC179" s="55"/>
      <c r="BD179" s="55"/>
      <c r="BE179" s="55"/>
      <c r="BF179" s="55"/>
      <c r="BG179" s="55"/>
      <c r="BH179" s="55"/>
      <c r="BI179" s="55"/>
    </row>
    <row r="180" spans="2:61" ht="25" customHeight="1">
      <c r="B180" s="625"/>
      <c r="C180" s="184" t="s">
        <v>5</v>
      </c>
      <c r="D180" s="311">
        <v>0.85</v>
      </c>
      <c r="E180" s="146">
        <v>36.65</v>
      </c>
      <c r="F180" s="319">
        <f t="shared" si="16"/>
        <v>31.152499999999996</v>
      </c>
      <c r="G180" s="622"/>
      <c r="I180" s="116"/>
      <c r="M180" s="305"/>
      <c r="AZ180" s="55"/>
      <c r="BA180" s="55"/>
      <c r="BB180" s="55"/>
      <c r="BC180" s="55"/>
      <c r="BD180" s="55"/>
      <c r="BE180" s="55"/>
      <c r="BF180" s="55"/>
      <c r="BG180" s="55"/>
      <c r="BH180" s="55"/>
      <c r="BI180" s="55"/>
    </row>
    <row r="181" spans="2:61" ht="25" customHeight="1" thickBot="1">
      <c r="B181" s="626"/>
      <c r="C181" s="185" t="s">
        <v>6</v>
      </c>
      <c r="D181" s="187">
        <v>0.93457943925233644</v>
      </c>
      <c r="E181" s="186">
        <v>40</v>
      </c>
      <c r="F181" s="188">
        <f t="shared" si="16"/>
        <v>37.383177570093459</v>
      </c>
      <c r="G181" s="623"/>
      <c r="I181" s="116"/>
      <c r="M181" s="116"/>
      <c r="AZ181" s="55"/>
      <c r="BA181" s="55"/>
      <c r="BB181" s="55"/>
      <c r="BC181" s="55"/>
      <c r="BD181" s="55"/>
      <c r="BE181" s="55"/>
      <c r="BF181" s="55"/>
      <c r="BG181" s="55"/>
      <c r="BH181" s="55"/>
      <c r="BI181" s="55"/>
    </row>
    <row r="182" spans="2:61" ht="25" customHeight="1" thickBot="1">
      <c r="B182" s="185" t="s">
        <v>7</v>
      </c>
      <c r="C182" s="185" t="s">
        <v>7</v>
      </c>
      <c r="D182" s="187">
        <v>1.0288065843621399</v>
      </c>
      <c r="E182" s="186">
        <v>40</v>
      </c>
      <c r="F182" s="188">
        <f t="shared" si="16"/>
        <v>41.152263374485599</v>
      </c>
      <c r="G182" s="306"/>
      <c r="I182" s="116"/>
      <c r="M182" s="116"/>
      <c r="AZ182" s="55"/>
      <c r="BA182" s="55"/>
      <c r="BB182" s="55"/>
      <c r="BC182" s="55"/>
      <c r="BD182" s="55"/>
      <c r="BE182" s="55"/>
      <c r="BF182" s="55"/>
      <c r="BG182" s="55"/>
      <c r="BH182" s="55"/>
      <c r="BI182" s="55"/>
    </row>
    <row r="183" spans="2:61" ht="25" customHeight="1">
      <c r="B183" s="116"/>
      <c r="C183" s="116"/>
      <c r="D183" s="117"/>
      <c r="E183" s="116"/>
      <c r="F183" s="118"/>
      <c r="G183" s="116"/>
      <c r="H183" s="116"/>
      <c r="AZ183" s="55"/>
      <c r="BA183" s="55"/>
      <c r="BB183" s="55"/>
      <c r="BC183" s="55"/>
      <c r="BD183" s="55"/>
      <c r="BE183" s="55"/>
      <c r="BF183" s="55"/>
      <c r="BG183" s="55"/>
      <c r="BH183" s="55"/>
      <c r="BI183" s="55"/>
    </row>
    <row r="184" spans="2:61" ht="25" customHeight="1" thickBot="1">
      <c r="B184" s="128" t="s">
        <v>552</v>
      </c>
      <c r="C184" s="116"/>
      <c r="D184" s="117"/>
      <c r="E184" s="116"/>
      <c r="F184" s="118"/>
      <c r="G184" s="116"/>
      <c r="H184" s="116"/>
      <c r="AZ184" s="55"/>
      <c r="BA184" s="55"/>
      <c r="BB184" s="55"/>
      <c r="BC184" s="55"/>
      <c r="BD184" s="55"/>
      <c r="BE184" s="55"/>
      <c r="BF184" s="55"/>
      <c r="BG184" s="55"/>
      <c r="BH184" s="55"/>
      <c r="BI184" s="55"/>
    </row>
    <row r="185" spans="2:61" ht="25" customHeight="1">
      <c r="B185" s="312" t="s">
        <v>292</v>
      </c>
      <c r="C185" s="312" t="s">
        <v>146</v>
      </c>
      <c r="D185" s="313" t="s">
        <v>19</v>
      </c>
      <c r="E185" s="678" t="s">
        <v>497</v>
      </c>
      <c r="F185" s="679"/>
      <c r="G185" s="313" t="s">
        <v>499</v>
      </c>
      <c r="H185" s="313" t="s">
        <v>493</v>
      </c>
      <c r="I185" s="314" t="s">
        <v>494</v>
      </c>
      <c r="K185" s="128" t="s">
        <v>556</v>
      </c>
      <c r="AZ185" s="55"/>
      <c r="BA185" s="55"/>
      <c r="BB185" s="55"/>
      <c r="BC185" s="55"/>
      <c r="BD185" s="55"/>
      <c r="BE185" s="55"/>
      <c r="BF185" s="55"/>
      <c r="BG185" s="55"/>
      <c r="BH185" s="55"/>
      <c r="BI185" s="55"/>
    </row>
    <row r="186" spans="2:61" ht="25" customHeight="1" thickBot="1">
      <c r="B186" s="315" t="s">
        <v>116</v>
      </c>
      <c r="C186" s="315" t="s">
        <v>116</v>
      </c>
      <c r="D186" s="316" t="s">
        <v>147</v>
      </c>
      <c r="E186" s="676" t="s">
        <v>496</v>
      </c>
      <c r="F186" s="677"/>
      <c r="G186" s="316" t="s">
        <v>500</v>
      </c>
      <c r="H186" s="316" t="s">
        <v>500</v>
      </c>
      <c r="I186" s="317" t="s">
        <v>39</v>
      </c>
      <c r="K186" s="128" t="str">
        <f>"SINGLE AXLE  "&amp;IF(AND(D187&gt;0.99,D188&gt;0.99),"",MIN(10,TRUNC(D187*33.5/2)))&amp;"T"</f>
        <v>SINGLE AXLE  10T</v>
      </c>
      <c r="AZ186" s="55"/>
      <c r="BA186" s="55"/>
      <c r="BB186" s="55"/>
      <c r="BC186" s="55"/>
      <c r="BD186" s="55"/>
      <c r="BE186" s="55"/>
      <c r="BF186" s="55"/>
      <c r="BG186" s="55"/>
      <c r="BH186" s="55"/>
      <c r="BI186" s="55"/>
    </row>
    <row r="187" spans="2:61" ht="25" customHeight="1">
      <c r="B187" s="624" t="s">
        <v>480</v>
      </c>
      <c r="C187" s="307" t="s">
        <v>425</v>
      </c>
      <c r="D187" s="310">
        <v>0.85</v>
      </c>
      <c r="E187" s="674" t="s">
        <v>495</v>
      </c>
      <c r="F187" s="675"/>
      <c r="G187" s="309">
        <f>D187*33.5/2</f>
        <v>14.237499999999999</v>
      </c>
      <c r="H187" s="309" t="s">
        <v>22</v>
      </c>
      <c r="I187" s="443">
        <f>D187*28.75</f>
        <v>24.4375</v>
      </c>
      <c r="K187" s="128" t="str">
        <f>"TANDEM           "&amp;IF(AND(D187&gt;0.99,D188&gt;0.99),"",MIN(20,TRUNC(MIN(31,D188*31))))&amp;"T"</f>
        <v>TANDEM           20T</v>
      </c>
      <c r="AZ187" s="55"/>
      <c r="BA187" s="55"/>
      <c r="BB187" s="55"/>
      <c r="BC187" s="55"/>
      <c r="BD187" s="55"/>
      <c r="BE187" s="55"/>
      <c r="BF187" s="55"/>
      <c r="BG187" s="55"/>
      <c r="BH187" s="55"/>
      <c r="BI187" s="55"/>
    </row>
    <row r="188" spans="2:61" ht="25" customHeight="1" thickBot="1">
      <c r="B188" s="626"/>
      <c r="C188" s="185" t="s">
        <v>426</v>
      </c>
      <c r="D188" s="187">
        <v>0.67</v>
      </c>
      <c r="E188" s="672" t="s">
        <v>498</v>
      </c>
      <c r="F188" s="673"/>
      <c r="G188" s="188">
        <f>D188*33.5/2</f>
        <v>11.2225</v>
      </c>
      <c r="H188" s="188">
        <f>D188*31</f>
        <v>20.77</v>
      </c>
      <c r="I188" s="444">
        <f>D188*43</f>
        <v>28.810000000000002</v>
      </c>
      <c r="K188" s="128" t="str">
        <f>"GROSS             "&amp;IF(AND(D187&gt;0.99,D188&gt;0.99),"",TRUNC(MIN(43,D188*43,D187*57.5/2)))&amp;"T"</f>
        <v>GROSS             24T</v>
      </c>
      <c r="M188" s="49" t="s">
        <v>543</v>
      </c>
      <c r="AZ188" s="55"/>
      <c r="BA188" s="55"/>
      <c r="BB188" s="55"/>
      <c r="BC188" s="55"/>
      <c r="BD188" s="55"/>
      <c r="BE188" s="55"/>
      <c r="BF188" s="55"/>
      <c r="BG188" s="55"/>
      <c r="BH188" s="55"/>
      <c r="BI188" s="55"/>
    </row>
    <row r="189" spans="2:61" ht="25" customHeight="1">
      <c r="B189" s="116"/>
      <c r="C189" s="116"/>
      <c r="D189" s="117"/>
      <c r="E189" s="116"/>
      <c r="F189" s="118"/>
      <c r="G189" s="116"/>
      <c r="J189" s="128"/>
      <c r="AZ189" s="55"/>
      <c r="BA189" s="55"/>
      <c r="BB189" s="55"/>
      <c r="BC189" s="55"/>
      <c r="BD189" s="55"/>
      <c r="BE189" s="55"/>
      <c r="BF189" s="55"/>
      <c r="BG189" s="55"/>
      <c r="BH189" s="55"/>
      <c r="BI189" s="55"/>
    </row>
    <row r="190" spans="2:61" ht="25" customHeight="1" thickBot="1">
      <c r="B190" s="128" t="s">
        <v>550</v>
      </c>
      <c r="C190" s="116"/>
      <c r="D190" s="117"/>
      <c r="E190" s="116"/>
      <c r="F190" s="118"/>
      <c r="G190" s="116"/>
      <c r="J190" s="128"/>
      <c r="AZ190" s="55"/>
      <c r="BA190" s="55"/>
      <c r="BB190" s="55"/>
      <c r="BC190" s="55"/>
      <c r="BD190" s="55"/>
      <c r="BE190" s="55"/>
      <c r="BF190" s="55"/>
      <c r="BG190" s="55"/>
      <c r="BH190" s="55"/>
      <c r="BI190" s="55"/>
    </row>
    <row r="191" spans="2:61" ht="25" customHeight="1">
      <c r="B191" s="604" t="s">
        <v>549</v>
      </c>
      <c r="C191" s="606" t="s">
        <v>542</v>
      </c>
      <c r="D191" s="608" t="s">
        <v>426</v>
      </c>
      <c r="E191" s="610"/>
      <c r="F191" s="118"/>
      <c r="G191" s="116"/>
      <c r="J191" s="128"/>
      <c r="AZ191" s="55"/>
      <c r="BA191" s="55"/>
      <c r="BB191" s="55"/>
      <c r="BC191" s="55"/>
      <c r="BD191" s="55"/>
      <c r="BE191" s="55"/>
      <c r="BF191" s="55"/>
      <c r="BG191" s="55"/>
      <c r="BH191" s="55"/>
      <c r="BI191" s="55"/>
    </row>
    <row r="192" spans="2:61" ht="25" customHeight="1">
      <c r="B192" s="605"/>
      <c r="C192" s="607"/>
      <c r="D192" s="609"/>
      <c r="E192" s="610"/>
      <c r="F192" s="118"/>
      <c r="G192" s="116"/>
      <c r="H192" s="116"/>
      <c r="AZ192" s="55"/>
      <c r="BA192" s="55"/>
      <c r="BB192" s="55"/>
      <c r="BC192" s="55"/>
      <c r="BD192" s="55"/>
      <c r="BE192" s="55"/>
      <c r="BF192" s="55"/>
      <c r="BG192" s="55"/>
      <c r="BH192" s="55"/>
      <c r="BI192" s="55"/>
    </row>
    <row r="193" spans="2:64" ht="25" customHeight="1">
      <c r="B193" s="184">
        <v>1</v>
      </c>
      <c r="C193" s="146" t="s">
        <v>540</v>
      </c>
      <c r="D193" s="504">
        <v>1.1000000000000001</v>
      </c>
      <c r="E193" s="117"/>
      <c r="F193" s="118"/>
      <c r="G193" s="116"/>
      <c r="H193" s="116"/>
      <c r="AZ193" s="55"/>
      <c r="BA193" s="55"/>
      <c r="BB193" s="55"/>
      <c r="BC193" s="55"/>
      <c r="BD193" s="55"/>
      <c r="BE193" s="55"/>
      <c r="BF193" s="55"/>
      <c r="BG193" s="55"/>
      <c r="BH193" s="55"/>
      <c r="BI193" s="55"/>
    </row>
    <row r="194" spans="2:64" ht="25" customHeight="1">
      <c r="B194" s="184">
        <v>1</v>
      </c>
      <c r="C194" s="146" t="s">
        <v>541</v>
      </c>
      <c r="D194" s="504">
        <v>1.1000000000000001</v>
      </c>
      <c r="E194" s="117"/>
      <c r="F194" s="118"/>
      <c r="G194" s="116"/>
      <c r="H194" s="116"/>
      <c r="AZ194" s="55"/>
      <c r="BA194" s="55"/>
      <c r="BB194" s="55"/>
      <c r="BC194" s="55"/>
      <c r="BD194" s="55"/>
      <c r="BE194" s="55"/>
      <c r="BF194" s="55"/>
      <c r="BG194" s="55"/>
      <c r="BH194" s="55"/>
      <c r="BI194" s="55"/>
    </row>
    <row r="195" spans="2:64" ht="25" customHeight="1">
      <c r="B195" s="184">
        <v>10</v>
      </c>
      <c r="C195" s="146" t="s">
        <v>540</v>
      </c>
      <c r="D195" s="504">
        <v>1.1000000000000001</v>
      </c>
      <c r="E195" s="117"/>
      <c r="F195" s="118"/>
      <c r="G195" s="116"/>
      <c r="H195" s="116"/>
      <c r="AZ195" s="55"/>
      <c r="BA195" s="55"/>
      <c r="BB195" s="55"/>
      <c r="BC195" s="55"/>
      <c r="BD195" s="55"/>
      <c r="BE195" s="55"/>
      <c r="BF195" s="55"/>
      <c r="BG195" s="55"/>
      <c r="BH195" s="55"/>
      <c r="BI195" s="55"/>
    </row>
    <row r="196" spans="2:64" ht="25" customHeight="1" thickBot="1">
      <c r="B196" s="185">
        <v>10</v>
      </c>
      <c r="C196" s="186" t="s">
        <v>541</v>
      </c>
      <c r="D196" s="505">
        <v>1.2</v>
      </c>
      <c r="E196" s="117"/>
      <c r="F196" s="118"/>
      <c r="G196" s="116"/>
      <c r="H196" s="116"/>
      <c r="AZ196" s="55"/>
      <c r="BA196" s="55"/>
      <c r="BB196" s="55"/>
      <c r="BC196" s="55"/>
      <c r="BD196" s="55"/>
      <c r="BE196" s="55"/>
      <c r="BF196" s="55"/>
      <c r="BG196" s="55"/>
      <c r="BH196" s="55"/>
      <c r="BI196" s="55"/>
    </row>
    <row r="197" spans="2:64" ht="25" customHeight="1" thickBot="1">
      <c r="B197" s="116"/>
      <c r="C197" s="116"/>
      <c r="D197" s="117"/>
      <c r="E197" s="116"/>
      <c r="F197" s="118"/>
      <c r="G197" s="116"/>
      <c r="H197" s="116"/>
      <c r="AZ197" s="55"/>
      <c r="BA197" s="55"/>
      <c r="BB197" s="55"/>
      <c r="BC197" s="55"/>
      <c r="BD197" s="55"/>
      <c r="BE197" s="55"/>
      <c r="BF197" s="55"/>
      <c r="BG197" s="55"/>
      <c r="BH197" s="55"/>
      <c r="BI197" s="55"/>
    </row>
    <row r="198" spans="2:64" ht="25" customHeight="1">
      <c r="B198" s="128" t="s">
        <v>484</v>
      </c>
      <c r="C198" s="116"/>
      <c r="D198" s="117"/>
      <c r="E198" s="116"/>
      <c r="F198" s="118"/>
      <c r="G198" s="116"/>
      <c r="H198" s="116"/>
      <c r="Z198" s="437" t="s">
        <v>482</v>
      </c>
      <c r="AA198" s="431"/>
      <c r="AB198" s="431"/>
      <c r="AC198" s="431"/>
      <c r="AD198" s="431"/>
      <c r="AE198" s="431"/>
      <c r="AF198" s="431"/>
      <c r="AG198" s="431"/>
      <c r="AH198" s="431"/>
      <c r="AI198" s="431"/>
      <c r="AJ198" s="431"/>
      <c r="AK198" s="431"/>
      <c r="AL198" s="431"/>
      <c r="AM198" s="431"/>
      <c r="AN198" s="431"/>
      <c r="AO198" s="431"/>
      <c r="AP198" s="431"/>
      <c r="AQ198" s="431"/>
      <c r="AR198" s="431"/>
      <c r="AS198" s="431"/>
      <c r="AT198" s="431"/>
      <c r="AU198" s="431"/>
      <c r="AV198" s="431"/>
      <c r="AW198" s="431"/>
      <c r="AX198" s="431"/>
      <c r="AY198" s="431"/>
      <c r="AZ198" s="432"/>
      <c r="BA198" s="126"/>
      <c r="BB198" s="55"/>
      <c r="BC198" s="55"/>
      <c r="BD198" s="55"/>
      <c r="BE198" s="55"/>
      <c r="BF198" s="55"/>
      <c r="BG198" s="55"/>
      <c r="BH198" s="55"/>
      <c r="BI198" s="55"/>
    </row>
    <row r="199" spans="2:64" ht="25" customHeight="1">
      <c r="B199" s="146" t="str">
        <f>Z199</f>
        <v>Span</v>
      </c>
      <c r="C199" s="92" t="str">
        <f t="shared" ref="C199:C214" si="17">AE199</f>
        <v>HL93</v>
      </c>
      <c r="D199" s="92" t="str">
        <f t="shared" ref="D199:D214" si="18">AF199</f>
        <v>FL120</v>
      </c>
      <c r="E199" s="92" t="str">
        <f t="shared" ref="E199:E214" si="19">AG199</f>
        <v>SU2</v>
      </c>
      <c r="F199" s="92" t="str">
        <f t="shared" ref="F199:F214" si="20">AH199</f>
        <v>SU3</v>
      </c>
      <c r="G199" s="92" t="str">
        <f t="shared" ref="G199:G214" si="21">AI199</f>
        <v>SU4</v>
      </c>
      <c r="H199" s="92" t="str">
        <f t="shared" ref="H199:H214" si="22">AJ199</f>
        <v>C3</v>
      </c>
      <c r="I199" s="92" t="str">
        <f t="shared" ref="I199:I214" si="23">AK199</f>
        <v>C4</v>
      </c>
      <c r="J199" s="92" t="str">
        <f t="shared" ref="J199:J214" si="24">AL199</f>
        <v>C5</v>
      </c>
      <c r="K199" s="92" t="str">
        <f t="shared" ref="K199:K214" si="25">AM199</f>
        <v>ST5</v>
      </c>
      <c r="L199" s="92" t="str">
        <f t="shared" ref="L199:L214" si="26">AN199</f>
        <v>EV2</v>
      </c>
      <c r="M199" s="92" t="str">
        <f t="shared" ref="M199:M214" si="27">AO199</f>
        <v>EV3</v>
      </c>
      <c r="Z199" s="438" t="s">
        <v>208</v>
      </c>
      <c r="AA199" s="433" t="s">
        <v>267</v>
      </c>
      <c r="AB199" s="433" t="s">
        <v>268</v>
      </c>
      <c r="AC199" s="433" t="s">
        <v>267</v>
      </c>
      <c r="AD199" s="433" t="s">
        <v>268</v>
      </c>
      <c r="AE199" s="433" t="s">
        <v>8</v>
      </c>
      <c r="AF199" s="433" t="s">
        <v>98</v>
      </c>
      <c r="AG199" s="433" t="s">
        <v>1</v>
      </c>
      <c r="AH199" s="433" t="s">
        <v>2</v>
      </c>
      <c r="AI199" s="433" t="s">
        <v>3</v>
      </c>
      <c r="AJ199" s="433" t="s">
        <v>4</v>
      </c>
      <c r="AK199" s="433" t="s">
        <v>5</v>
      </c>
      <c r="AL199" s="433" t="s">
        <v>6</v>
      </c>
      <c r="AM199" s="433" t="s">
        <v>7</v>
      </c>
      <c r="AN199" s="433" t="s">
        <v>425</v>
      </c>
      <c r="AO199" s="433" t="s">
        <v>426</v>
      </c>
      <c r="AP199" s="433" t="s">
        <v>8</v>
      </c>
      <c r="AQ199" s="433" t="s">
        <v>98</v>
      </c>
      <c r="AR199" s="433" t="s">
        <v>1</v>
      </c>
      <c r="AS199" s="433" t="s">
        <v>2</v>
      </c>
      <c r="AT199" s="433" t="s">
        <v>3</v>
      </c>
      <c r="AU199" s="433" t="s">
        <v>4</v>
      </c>
      <c r="AV199" s="433" t="s">
        <v>5</v>
      </c>
      <c r="AW199" s="433" t="s">
        <v>6</v>
      </c>
      <c r="AX199" s="433" t="s">
        <v>7</v>
      </c>
      <c r="AY199" s="433" t="s">
        <v>425</v>
      </c>
      <c r="AZ199" s="434" t="s">
        <v>426</v>
      </c>
      <c r="BA199" s="126"/>
      <c r="BB199" s="126"/>
      <c r="BC199" s="126"/>
      <c r="BD199" s="126"/>
      <c r="BE199" s="126"/>
      <c r="BF199" s="126"/>
      <c r="BG199" s="126"/>
      <c r="BH199" s="126"/>
      <c r="BI199" s="126"/>
      <c r="BJ199" s="116"/>
      <c r="BK199" s="116"/>
      <c r="BL199" s="116"/>
    </row>
    <row r="200" spans="2:64" ht="25" customHeight="1">
      <c r="B200" s="146" t="str">
        <f t="shared" ref="B200:B214" si="28">Z200</f>
        <v>(ft)</v>
      </c>
      <c r="C200" s="92" t="str">
        <f t="shared" si="17"/>
        <v>(k-ft)</v>
      </c>
      <c r="D200" s="92" t="str">
        <f t="shared" si="18"/>
        <v>(k-ft)</v>
      </c>
      <c r="E200" s="92" t="str">
        <f t="shared" si="19"/>
        <v>(k-ft)</v>
      </c>
      <c r="F200" s="92" t="str">
        <f t="shared" si="20"/>
        <v>(k-ft)</v>
      </c>
      <c r="G200" s="92" t="str">
        <f t="shared" si="21"/>
        <v>(k-ft)</v>
      </c>
      <c r="H200" s="92" t="str">
        <f t="shared" si="22"/>
        <v>(k-ft)</v>
      </c>
      <c r="I200" s="92" t="str">
        <f t="shared" si="23"/>
        <v>(k-ft)</v>
      </c>
      <c r="J200" s="92" t="str">
        <f t="shared" si="24"/>
        <v>(k-ft)</v>
      </c>
      <c r="K200" s="92" t="str">
        <f t="shared" si="25"/>
        <v>(k-ft)</v>
      </c>
      <c r="L200" s="92" t="str">
        <f t="shared" si="26"/>
        <v>(k-ft)</v>
      </c>
      <c r="M200" s="92" t="str">
        <f t="shared" si="27"/>
        <v>(k-ft)</v>
      </c>
      <c r="Z200" s="438" t="s">
        <v>191</v>
      </c>
      <c r="AA200" s="433" t="s">
        <v>269</v>
      </c>
      <c r="AB200" s="433" t="s">
        <v>269</v>
      </c>
      <c r="AC200" s="433" t="s">
        <v>199</v>
      </c>
      <c r="AD200" s="433" t="s">
        <v>199</v>
      </c>
      <c r="AE200" s="433" t="s">
        <v>117</v>
      </c>
      <c r="AF200" s="433" t="s">
        <v>117</v>
      </c>
      <c r="AG200" s="433" t="s">
        <v>117</v>
      </c>
      <c r="AH200" s="433" t="s">
        <v>117</v>
      </c>
      <c r="AI200" s="433" t="s">
        <v>117</v>
      </c>
      <c r="AJ200" s="433" t="s">
        <v>117</v>
      </c>
      <c r="AK200" s="433" t="s">
        <v>117</v>
      </c>
      <c r="AL200" s="433" t="s">
        <v>117</v>
      </c>
      <c r="AM200" s="433" t="s">
        <v>117</v>
      </c>
      <c r="AN200" s="433" t="s">
        <v>117</v>
      </c>
      <c r="AO200" s="433" t="s">
        <v>117</v>
      </c>
      <c r="AP200" s="433" t="s">
        <v>209</v>
      </c>
      <c r="AQ200" s="433" t="s">
        <v>209</v>
      </c>
      <c r="AR200" s="433" t="s">
        <v>209</v>
      </c>
      <c r="AS200" s="433" t="s">
        <v>209</v>
      </c>
      <c r="AT200" s="433" t="s">
        <v>209</v>
      </c>
      <c r="AU200" s="433" t="s">
        <v>209</v>
      </c>
      <c r="AV200" s="433" t="s">
        <v>209</v>
      </c>
      <c r="AW200" s="433" t="s">
        <v>209</v>
      </c>
      <c r="AX200" s="433" t="s">
        <v>209</v>
      </c>
      <c r="AY200" s="433" t="s">
        <v>209</v>
      </c>
      <c r="AZ200" s="434" t="s">
        <v>209</v>
      </c>
      <c r="BA200" s="126"/>
      <c r="BB200" s="126"/>
      <c r="BC200" s="126"/>
      <c r="BD200" s="126"/>
      <c r="BE200" s="126"/>
      <c r="BF200" s="126"/>
      <c r="BG200" s="126"/>
      <c r="BH200" s="126"/>
      <c r="BI200" s="126"/>
      <c r="BJ200" s="116"/>
      <c r="BK200" s="116"/>
      <c r="BL200" s="116"/>
    </row>
    <row r="201" spans="2:64" ht="25" customHeight="1">
      <c r="B201" s="146">
        <f t="shared" si="28"/>
        <v>5</v>
      </c>
      <c r="C201" s="92">
        <f t="shared" si="17"/>
        <v>55.2</v>
      </c>
      <c r="D201" s="92">
        <f t="shared" si="18"/>
        <v>88.666112499999997</v>
      </c>
      <c r="E201" s="92">
        <f t="shared" si="19"/>
        <v>36.575000000000003</v>
      </c>
      <c r="F201" s="92">
        <f t="shared" si="20"/>
        <v>36.575000000000003</v>
      </c>
      <c r="G201" s="92">
        <f t="shared" si="21"/>
        <v>31.088750000000001</v>
      </c>
      <c r="H201" s="92">
        <f t="shared" si="22"/>
        <v>36.575000000000003</v>
      </c>
      <c r="I201" s="92">
        <f t="shared" si="23"/>
        <v>36.575000000000003</v>
      </c>
      <c r="J201" s="92">
        <f t="shared" si="24"/>
        <v>33.25</v>
      </c>
      <c r="K201" s="92">
        <f t="shared" si="25"/>
        <v>29.925000000000001</v>
      </c>
      <c r="L201" s="92">
        <f t="shared" si="26"/>
        <v>55.693750000000001</v>
      </c>
      <c r="M201" s="92">
        <f t="shared" si="27"/>
        <v>51.537500000000001</v>
      </c>
      <c r="Z201" s="438">
        <v>5</v>
      </c>
      <c r="AA201" s="433">
        <v>1.33</v>
      </c>
      <c r="AB201" s="433">
        <v>1.33</v>
      </c>
      <c r="AC201" s="433">
        <v>1</v>
      </c>
      <c r="AD201" s="433">
        <v>1</v>
      </c>
      <c r="AE201" s="433">
        <v>55.2</v>
      </c>
      <c r="AF201" s="433">
        <v>88.666112499999997</v>
      </c>
      <c r="AG201" s="433">
        <v>36.575000000000003</v>
      </c>
      <c r="AH201" s="433">
        <v>36.575000000000003</v>
      </c>
      <c r="AI201" s="433">
        <v>31.088750000000001</v>
      </c>
      <c r="AJ201" s="433">
        <v>36.575000000000003</v>
      </c>
      <c r="AK201" s="433">
        <v>36.575000000000003</v>
      </c>
      <c r="AL201" s="433">
        <v>33.25</v>
      </c>
      <c r="AM201" s="433">
        <v>29.925000000000001</v>
      </c>
      <c r="AN201" s="433">
        <v>55.693750000000001</v>
      </c>
      <c r="AO201" s="433">
        <v>51.537500000000001</v>
      </c>
      <c r="AP201" s="433">
        <v>44.160000000000004</v>
      </c>
      <c r="AQ201" s="433">
        <v>70.93289</v>
      </c>
      <c r="AR201" s="433">
        <v>29.26</v>
      </c>
      <c r="AS201" s="433">
        <v>34.134715999999997</v>
      </c>
      <c r="AT201" s="433">
        <v>29.01450860000001</v>
      </c>
      <c r="AU201" s="433">
        <v>29.26</v>
      </c>
      <c r="AV201" s="433">
        <v>34.134715999999997</v>
      </c>
      <c r="AW201" s="433">
        <v>31.031560000000002</v>
      </c>
      <c r="AX201" s="433">
        <v>28.728000000000005</v>
      </c>
      <c r="AY201" s="433">
        <v>44.555</v>
      </c>
      <c r="AZ201" s="434">
        <v>49.476000000000006</v>
      </c>
      <c r="BA201" s="126"/>
      <c r="BB201" s="304"/>
      <c r="BC201" s="304"/>
      <c r="BD201" s="304"/>
      <c r="BE201" s="304"/>
      <c r="BF201" s="304"/>
      <c r="BG201" s="304"/>
      <c r="BH201" s="304"/>
      <c r="BI201" s="304"/>
      <c r="BJ201" s="118"/>
      <c r="BK201" s="117"/>
      <c r="BL201" s="117"/>
    </row>
    <row r="202" spans="2:64" ht="25" customHeight="1">
      <c r="B202" s="146">
        <f t="shared" si="28"/>
        <v>10</v>
      </c>
      <c r="C202" s="92">
        <f t="shared" si="17"/>
        <v>114.4</v>
      </c>
      <c r="D202" s="92">
        <f t="shared" si="18"/>
        <v>177.33222499999999</v>
      </c>
      <c r="E202" s="92">
        <f t="shared" si="19"/>
        <v>73.150000000000006</v>
      </c>
      <c r="F202" s="92">
        <f t="shared" si="20"/>
        <v>91.687632401750008</v>
      </c>
      <c r="G202" s="92">
        <f t="shared" si="21"/>
        <v>82.89504300000003</v>
      </c>
      <c r="H202" s="92">
        <f t="shared" si="22"/>
        <v>73.150000000000006</v>
      </c>
      <c r="I202" s="92">
        <f t="shared" si="23"/>
        <v>91.687632401750008</v>
      </c>
      <c r="J202" s="92">
        <f t="shared" si="24"/>
        <v>83.352393092500037</v>
      </c>
      <c r="K202" s="92">
        <f t="shared" si="25"/>
        <v>76.608000000000004</v>
      </c>
      <c r="L202" s="92">
        <f t="shared" si="26"/>
        <v>111.3875</v>
      </c>
      <c r="M202" s="92">
        <f t="shared" si="27"/>
        <v>131.93600000000001</v>
      </c>
      <c r="Z202" s="438">
        <v>10</v>
      </c>
      <c r="AA202" s="433">
        <v>1.33</v>
      </c>
      <c r="AB202" s="433">
        <v>1.33</v>
      </c>
      <c r="AC202" s="433">
        <v>1</v>
      </c>
      <c r="AD202" s="433">
        <v>1</v>
      </c>
      <c r="AE202" s="433">
        <v>114.4</v>
      </c>
      <c r="AF202" s="433">
        <v>177.33222499999999</v>
      </c>
      <c r="AG202" s="433">
        <v>73.150000000000006</v>
      </c>
      <c r="AH202" s="433">
        <v>91.687632401750008</v>
      </c>
      <c r="AI202" s="433">
        <v>82.89504300000003</v>
      </c>
      <c r="AJ202" s="433">
        <v>73.150000000000006</v>
      </c>
      <c r="AK202" s="433">
        <v>91.687632401750008</v>
      </c>
      <c r="AL202" s="433">
        <v>83.352393092500037</v>
      </c>
      <c r="AM202" s="433">
        <v>76.608000000000004</v>
      </c>
      <c r="AN202" s="433">
        <v>111.3875</v>
      </c>
      <c r="AO202" s="433">
        <v>131.93600000000001</v>
      </c>
      <c r="AP202" s="433">
        <v>56.400000000000006</v>
      </c>
      <c r="AQ202" s="433">
        <v>70.93289</v>
      </c>
      <c r="AR202" s="433">
        <v>29.26</v>
      </c>
      <c r="AS202" s="433">
        <v>46.327358000000004</v>
      </c>
      <c r="AT202" s="433">
        <v>43.521762900000006</v>
      </c>
      <c r="AU202" s="433">
        <v>29.26</v>
      </c>
      <c r="AV202" s="433">
        <v>46.327358000000004</v>
      </c>
      <c r="AW202" s="433">
        <v>42.115780000000001</v>
      </c>
      <c r="AX202" s="433">
        <v>38.303999999999995</v>
      </c>
      <c r="AY202" s="433">
        <v>44.555</v>
      </c>
      <c r="AZ202" s="434">
        <v>65.967999999999989</v>
      </c>
      <c r="BA202" s="126"/>
      <c r="BB202" s="304"/>
      <c r="BC202" s="304"/>
      <c r="BD202" s="304"/>
      <c r="BE202" s="304"/>
      <c r="BF202" s="304"/>
      <c r="BG202" s="304"/>
      <c r="BH202" s="304"/>
      <c r="BI202" s="304"/>
      <c r="BJ202" s="118"/>
      <c r="BK202" s="117"/>
      <c r="BL202" s="117"/>
    </row>
    <row r="203" spans="2:64" ht="25" customHeight="1">
      <c r="B203" s="146">
        <f t="shared" si="28"/>
        <v>15</v>
      </c>
      <c r="C203" s="92">
        <f t="shared" si="17"/>
        <v>205.00987611033193</v>
      </c>
      <c r="D203" s="92">
        <f t="shared" si="18"/>
        <v>265.99833749999999</v>
      </c>
      <c r="E203" s="92">
        <f t="shared" si="19"/>
        <v>109.72500000000001</v>
      </c>
      <c r="F203" s="92">
        <f t="shared" si="20"/>
        <v>162.72068493449999</v>
      </c>
      <c r="G203" s="92">
        <f t="shared" si="21"/>
        <v>176.16129300000006</v>
      </c>
      <c r="H203" s="92">
        <f t="shared" si="22"/>
        <v>109.72500000000001</v>
      </c>
      <c r="I203" s="92">
        <f t="shared" si="23"/>
        <v>162.72068493450001</v>
      </c>
      <c r="J203" s="92">
        <f t="shared" si="24"/>
        <v>147.92789539500001</v>
      </c>
      <c r="K203" s="92">
        <f t="shared" si="25"/>
        <v>134.86200000000002</v>
      </c>
      <c r="L203" s="92">
        <f t="shared" si="26"/>
        <v>167.08125000000001</v>
      </c>
      <c r="M203" s="92">
        <f t="shared" si="27"/>
        <v>232.26233333333334</v>
      </c>
      <c r="Z203" s="438">
        <v>15</v>
      </c>
      <c r="AA203" s="433">
        <v>1.33</v>
      </c>
      <c r="AB203" s="433">
        <v>1.33</v>
      </c>
      <c r="AC203" s="433">
        <v>1</v>
      </c>
      <c r="AD203" s="433">
        <v>1</v>
      </c>
      <c r="AE203" s="433">
        <v>205.00987611033193</v>
      </c>
      <c r="AF203" s="433">
        <v>265.99833749999999</v>
      </c>
      <c r="AG203" s="433">
        <v>109.72500000000001</v>
      </c>
      <c r="AH203" s="433">
        <v>162.72068493449999</v>
      </c>
      <c r="AI203" s="433">
        <v>176.16129300000006</v>
      </c>
      <c r="AJ203" s="433">
        <v>109.72500000000001</v>
      </c>
      <c r="AK203" s="433">
        <v>162.72068493450001</v>
      </c>
      <c r="AL203" s="433">
        <v>147.92789539500001</v>
      </c>
      <c r="AM203" s="433">
        <v>134.86200000000002</v>
      </c>
      <c r="AN203" s="433">
        <v>167.08125000000001</v>
      </c>
      <c r="AO203" s="433">
        <v>232.26233333333334</v>
      </c>
      <c r="AP203" s="433">
        <v>62.43333333333333</v>
      </c>
      <c r="AQ203" s="433">
        <v>75.661749333333333</v>
      </c>
      <c r="AR203" s="433">
        <v>31.388000000000005</v>
      </c>
      <c r="AS203" s="433">
        <v>50.391572000000011</v>
      </c>
      <c r="AT203" s="433">
        <v>53.885508600000009</v>
      </c>
      <c r="AU203" s="433">
        <v>34.58</v>
      </c>
      <c r="AV203" s="433">
        <v>50.391572000000011</v>
      </c>
      <c r="AW203" s="433">
        <v>46.549113333333338</v>
      </c>
      <c r="AX203" s="433">
        <v>41.496000000000002</v>
      </c>
      <c r="AY203" s="433">
        <v>44.555</v>
      </c>
      <c r="AZ203" s="434">
        <v>71.465333333333334</v>
      </c>
      <c r="BA203" s="126"/>
      <c r="BB203" s="304"/>
      <c r="BC203" s="304"/>
      <c r="BD203" s="304"/>
      <c r="BE203" s="304"/>
      <c r="BF203" s="304"/>
      <c r="BG203" s="304"/>
      <c r="BH203" s="304"/>
      <c r="BI203" s="304"/>
      <c r="BJ203" s="118"/>
      <c r="BK203" s="117"/>
      <c r="BL203" s="117"/>
    </row>
    <row r="204" spans="2:64" ht="25" customHeight="1">
      <c r="B204" s="146">
        <f t="shared" si="28"/>
        <v>20</v>
      </c>
      <c r="C204" s="92">
        <f t="shared" si="17"/>
        <v>301.0330932784637</v>
      </c>
      <c r="D204" s="92">
        <f t="shared" si="18"/>
        <v>354.66444999999999</v>
      </c>
      <c r="E204" s="92">
        <f t="shared" si="19"/>
        <v>146.30000000000001</v>
      </c>
      <c r="F204" s="92">
        <f t="shared" si="20"/>
        <v>234.81221120087503</v>
      </c>
      <c r="G204" s="92">
        <f t="shared" si="21"/>
        <v>269.42754300000001</v>
      </c>
      <c r="H204" s="92">
        <f t="shared" si="22"/>
        <v>153.34117647058827</v>
      </c>
      <c r="I204" s="92">
        <f t="shared" si="23"/>
        <v>234.81221120087503</v>
      </c>
      <c r="J204" s="92">
        <f t="shared" si="24"/>
        <v>213.46564654625001</v>
      </c>
      <c r="K204" s="92">
        <f t="shared" si="25"/>
        <v>193.91400000000002</v>
      </c>
      <c r="L204" s="92">
        <f t="shared" si="26"/>
        <v>222.77500000000001</v>
      </c>
      <c r="M204" s="92">
        <f t="shared" si="27"/>
        <v>333.96300000000002</v>
      </c>
      <c r="Z204" s="438">
        <v>20</v>
      </c>
      <c r="AA204" s="433">
        <v>1.33</v>
      </c>
      <c r="AB204" s="433">
        <v>1.33</v>
      </c>
      <c r="AC204" s="433">
        <v>1</v>
      </c>
      <c r="AD204" s="433">
        <v>1</v>
      </c>
      <c r="AE204" s="433">
        <v>301.0330932784637</v>
      </c>
      <c r="AF204" s="433">
        <v>354.66444999999999</v>
      </c>
      <c r="AG204" s="433">
        <v>146.30000000000001</v>
      </c>
      <c r="AH204" s="433">
        <v>234.81221120087503</v>
      </c>
      <c r="AI204" s="433">
        <v>269.42754300000001</v>
      </c>
      <c r="AJ204" s="433">
        <v>153.34117647058827</v>
      </c>
      <c r="AK204" s="433">
        <v>234.81221120087503</v>
      </c>
      <c r="AL204" s="433">
        <v>213.46564654625001</v>
      </c>
      <c r="AM204" s="433">
        <v>193.91400000000002</v>
      </c>
      <c r="AN204" s="433">
        <v>222.77500000000001</v>
      </c>
      <c r="AO204" s="433">
        <v>333.96300000000002</v>
      </c>
      <c r="AP204" s="433">
        <v>66.25</v>
      </c>
      <c r="AQ204" s="433">
        <v>92.212756999999996</v>
      </c>
      <c r="AR204" s="433">
        <v>34.846000000000004</v>
      </c>
      <c r="AS204" s="433">
        <v>59.494357999999998</v>
      </c>
      <c r="AT204" s="433">
        <v>61.377332100000004</v>
      </c>
      <c r="AU204" s="433">
        <v>37.24</v>
      </c>
      <c r="AV204" s="433">
        <v>52.423679</v>
      </c>
      <c r="AW204" s="433">
        <v>51.536834999999996</v>
      </c>
      <c r="AX204" s="433">
        <v>47.88</v>
      </c>
      <c r="AY204" s="433">
        <v>52.535000000000004</v>
      </c>
      <c r="AZ204" s="434">
        <v>75.81</v>
      </c>
      <c r="BA204" s="126"/>
      <c r="BB204" s="304"/>
      <c r="BC204" s="304"/>
      <c r="BD204" s="304"/>
      <c r="BE204" s="304"/>
      <c r="BF204" s="304"/>
      <c r="BG204" s="304"/>
      <c r="BH204" s="304"/>
      <c r="BI204" s="304"/>
      <c r="BJ204" s="118"/>
      <c r="BK204" s="117"/>
      <c r="BL204" s="117"/>
    </row>
    <row r="205" spans="2:64" ht="25" customHeight="1">
      <c r="B205" s="146">
        <f t="shared" si="28"/>
        <v>30</v>
      </c>
      <c r="C205" s="92">
        <f t="shared" si="17"/>
        <v>506.18703460359183</v>
      </c>
      <c r="D205" s="92">
        <f t="shared" si="18"/>
        <v>625.39164683333343</v>
      </c>
      <c r="E205" s="92">
        <f t="shared" si="19"/>
        <v>243.34305882352939</v>
      </c>
      <c r="F205" s="92">
        <f t="shared" si="20"/>
        <v>440.25164042261105</v>
      </c>
      <c r="G205" s="92">
        <f t="shared" si="21"/>
        <v>476.7987615676704</v>
      </c>
      <c r="H205" s="92">
        <f t="shared" si="22"/>
        <v>264.0441176470589</v>
      </c>
      <c r="I205" s="92">
        <f t="shared" si="23"/>
        <v>380.05373746725002</v>
      </c>
      <c r="J205" s="92">
        <f t="shared" si="24"/>
        <v>376.8904248246667</v>
      </c>
      <c r="K205" s="92">
        <f t="shared" si="25"/>
        <v>351.38600000000002</v>
      </c>
      <c r="L205" s="92">
        <f t="shared" si="26"/>
        <v>359.14336956521737</v>
      </c>
      <c r="M205" s="92">
        <f t="shared" si="27"/>
        <v>543.16787596899235</v>
      </c>
      <c r="Z205" s="438">
        <v>30</v>
      </c>
      <c r="AA205" s="433">
        <v>1.33</v>
      </c>
      <c r="AB205" s="433">
        <v>1.33</v>
      </c>
      <c r="AC205" s="433">
        <v>1</v>
      </c>
      <c r="AD205" s="433">
        <v>1</v>
      </c>
      <c r="AE205" s="433">
        <v>506.18703460359183</v>
      </c>
      <c r="AF205" s="433">
        <v>625.39164683333343</v>
      </c>
      <c r="AG205" s="433">
        <v>243.34305882352939</v>
      </c>
      <c r="AH205" s="433">
        <v>440.25164042261105</v>
      </c>
      <c r="AI205" s="433">
        <v>476.7987615676704</v>
      </c>
      <c r="AJ205" s="433">
        <v>264.0441176470589</v>
      </c>
      <c r="AK205" s="433">
        <v>380.05373746725002</v>
      </c>
      <c r="AL205" s="433">
        <v>376.8904248246667</v>
      </c>
      <c r="AM205" s="433">
        <v>351.38600000000002</v>
      </c>
      <c r="AN205" s="433">
        <v>359.14336956521737</v>
      </c>
      <c r="AO205" s="433">
        <v>543.16787596899235</v>
      </c>
      <c r="AP205" s="433">
        <v>75.567999999999998</v>
      </c>
      <c r="AQ205" s="433">
        <v>109.94595733333334</v>
      </c>
      <c r="AR205" s="433">
        <v>38.304000000000002</v>
      </c>
      <c r="AS205" s="433">
        <v>68.922905333333333</v>
      </c>
      <c r="AT205" s="433">
        <v>71.951554733333353</v>
      </c>
      <c r="AU205" s="433">
        <v>39.900000000000006</v>
      </c>
      <c r="AV205" s="433">
        <v>58.357119333333337</v>
      </c>
      <c r="AW205" s="433">
        <v>57.594985000000001</v>
      </c>
      <c r="AX205" s="433">
        <v>55.86</v>
      </c>
      <c r="AY205" s="433">
        <v>60.515000000000001</v>
      </c>
      <c r="AZ205" s="434">
        <v>88.666666666666657</v>
      </c>
      <c r="BA205" s="126"/>
      <c r="BB205" s="304"/>
      <c r="BC205" s="304"/>
      <c r="BD205" s="304"/>
      <c r="BE205" s="304"/>
      <c r="BF205" s="304"/>
      <c r="BG205" s="304"/>
      <c r="BH205" s="304"/>
      <c r="BI205" s="304"/>
      <c r="BJ205" s="118"/>
      <c r="BK205" s="117"/>
      <c r="BL205" s="117"/>
    </row>
    <row r="206" spans="2:64" ht="25" customHeight="1">
      <c r="B206" s="146">
        <f t="shared" si="28"/>
        <v>40</v>
      </c>
      <c r="C206" s="92">
        <f t="shared" si="17"/>
        <v>727.89415195460288</v>
      </c>
      <c r="D206" s="92">
        <f t="shared" si="18"/>
        <v>997.04975436261964</v>
      </c>
      <c r="E206" s="92">
        <f t="shared" si="19"/>
        <v>354.4097941176471</v>
      </c>
      <c r="F206" s="92">
        <f t="shared" si="20"/>
        <v>658.75292781695828</v>
      </c>
      <c r="G206" s="92">
        <f t="shared" si="21"/>
        <v>708.18899967575283</v>
      </c>
      <c r="H206" s="92">
        <f t="shared" si="22"/>
        <v>387.59999999999997</v>
      </c>
      <c r="I206" s="92">
        <f t="shared" si="23"/>
        <v>525.82450060043766</v>
      </c>
      <c r="J206" s="92">
        <f t="shared" si="24"/>
        <v>543.12504361849994</v>
      </c>
      <c r="K206" s="92">
        <f t="shared" si="25"/>
        <v>529.87200000000018</v>
      </c>
      <c r="L206" s="92">
        <f t="shared" si="26"/>
        <v>544.0856521739131</v>
      </c>
      <c r="M206" s="92">
        <f t="shared" si="27"/>
        <v>827.3234069767442</v>
      </c>
      <c r="Z206" s="438">
        <v>40</v>
      </c>
      <c r="AA206" s="433">
        <v>1.33</v>
      </c>
      <c r="AB206" s="433">
        <v>1.33</v>
      </c>
      <c r="AC206" s="433">
        <v>1</v>
      </c>
      <c r="AD206" s="433">
        <v>1</v>
      </c>
      <c r="AE206" s="433">
        <v>727.89415195460288</v>
      </c>
      <c r="AF206" s="433">
        <v>997.04975436261964</v>
      </c>
      <c r="AG206" s="433">
        <v>354.4097941176471</v>
      </c>
      <c r="AH206" s="433">
        <v>658.75292781695828</v>
      </c>
      <c r="AI206" s="433">
        <v>708.18899967575283</v>
      </c>
      <c r="AJ206" s="433">
        <v>387.59999999999997</v>
      </c>
      <c r="AK206" s="433">
        <v>525.82450060043766</v>
      </c>
      <c r="AL206" s="433">
        <v>543.12504361849994</v>
      </c>
      <c r="AM206" s="433">
        <v>529.87200000000018</v>
      </c>
      <c r="AN206" s="433">
        <v>544.0856521739131</v>
      </c>
      <c r="AO206" s="433">
        <v>827.3234069767442</v>
      </c>
      <c r="AP206" s="433">
        <v>86.216000000000008</v>
      </c>
      <c r="AQ206" s="433">
        <v>122.35913549999999</v>
      </c>
      <c r="AR206" s="433">
        <v>40.033000000000001</v>
      </c>
      <c r="AS206" s="433">
        <v>73.637179000000003</v>
      </c>
      <c r="AT206" s="433">
        <v>77.238666050000006</v>
      </c>
      <c r="AU206" s="433">
        <v>47.88</v>
      </c>
      <c r="AV206" s="433">
        <v>66.683739500000001</v>
      </c>
      <c r="AW206" s="433">
        <v>66.471238749999998</v>
      </c>
      <c r="AX206" s="433">
        <v>59.85</v>
      </c>
      <c r="AY206" s="433">
        <v>64.50500000000001</v>
      </c>
      <c r="AZ206" s="434">
        <v>95.094999999999999</v>
      </c>
      <c r="BA206" s="126"/>
      <c r="BB206" s="304"/>
      <c r="BC206" s="304"/>
      <c r="BD206" s="304"/>
      <c r="BE206" s="304"/>
      <c r="BF206" s="304"/>
      <c r="BG206" s="304"/>
      <c r="BH206" s="304"/>
      <c r="BI206" s="304"/>
      <c r="BJ206" s="118"/>
      <c r="BK206" s="117"/>
      <c r="BL206" s="117"/>
    </row>
    <row r="207" spans="2:64" ht="25" customHeight="1">
      <c r="B207" s="146">
        <f t="shared" si="28"/>
        <v>60</v>
      </c>
      <c r="C207" s="92">
        <f t="shared" si="17"/>
        <v>1359.2380876826724</v>
      </c>
      <c r="D207" s="92">
        <f t="shared" si="18"/>
        <v>1787.8019329084132</v>
      </c>
      <c r="E207" s="92">
        <f t="shared" si="19"/>
        <v>578.52652941176473</v>
      </c>
      <c r="F207" s="92">
        <f t="shared" si="20"/>
        <v>1096.7042152113056</v>
      </c>
      <c r="G207" s="92">
        <f t="shared" si="21"/>
        <v>1172.3292377838352</v>
      </c>
      <c r="H207" s="92">
        <f t="shared" si="22"/>
        <v>754.93333333333339</v>
      </c>
      <c r="I207" s="92">
        <f t="shared" si="23"/>
        <v>956.58023251600741</v>
      </c>
      <c r="J207" s="92">
        <f t="shared" si="24"/>
        <v>1061.701588556419</v>
      </c>
      <c r="K207" s="92">
        <f t="shared" si="25"/>
        <v>887.90800000000013</v>
      </c>
      <c r="L207" s="92">
        <f t="shared" si="26"/>
        <v>920.2154347826089</v>
      </c>
      <c r="M207" s="92">
        <f t="shared" si="27"/>
        <v>1397.4289379844961</v>
      </c>
      <c r="Z207" s="438">
        <v>60</v>
      </c>
      <c r="AA207" s="433">
        <v>1.33</v>
      </c>
      <c r="AB207" s="433">
        <v>1.33</v>
      </c>
      <c r="AC207" s="433">
        <v>1</v>
      </c>
      <c r="AD207" s="433">
        <v>1</v>
      </c>
      <c r="AE207" s="433">
        <v>1359.2380876826724</v>
      </c>
      <c r="AF207" s="433">
        <v>1787.8019329084132</v>
      </c>
      <c r="AG207" s="433">
        <v>578.52652941176473</v>
      </c>
      <c r="AH207" s="433">
        <v>1096.7042152113056</v>
      </c>
      <c r="AI207" s="433">
        <v>1172.3292377838352</v>
      </c>
      <c r="AJ207" s="433">
        <v>754.93333333333339</v>
      </c>
      <c r="AK207" s="433">
        <v>956.58023251600741</v>
      </c>
      <c r="AL207" s="433">
        <v>1061.701588556419</v>
      </c>
      <c r="AM207" s="433">
        <v>887.90800000000013</v>
      </c>
      <c r="AN207" s="433">
        <v>920.2154347826089</v>
      </c>
      <c r="AO207" s="433">
        <v>1397.4289379844961</v>
      </c>
      <c r="AP207" s="433">
        <v>100.06400000000001</v>
      </c>
      <c r="AQ207" s="433">
        <v>134.77231366666669</v>
      </c>
      <c r="AR207" s="433">
        <v>41.762</v>
      </c>
      <c r="AS207" s="433">
        <v>78.35145266666666</v>
      </c>
      <c r="AT207" s="433">
        <v>82.525777366666674</v>
      </c>
      <c r="AU207" s="433">
        <v>56.74666666666667</v>
      </c>
      <c r="AV207" s="433">
        <v>76.952159666666674</v>
      </c>
      <c r="AW207" s="433">
        <v>75.827400833333328</v>
      </c>
      <c r="AX207" s="433">
        <v>71.820000000000007</v>
      </c>
      <c r="AY207" s="433">
        <v>68.495000000000005</v>
      </c>
      <c r="AZ207" s="434">
        <v>101.52333333333333</v>
      </c>
      <c r="BA207" s="126"/>
      <c r="BB207" s="304"/>
      <c r="BC207" s="304"/>
      <c r="BD207" s="304"/>
      <c r="BE207" s="304"/>
      <c r="BF207" s="304"/>
      <c r="BG207" s="304"/>
      <c r="BH207" s="304"/>
      <c r="BI207" s="304"/>
      <c r="BJ207" s="118"/>
      <c r="BK207" s="117"/>
      <c r="BL207" s="117"/>
    </row>
    <row r="208" spans="2:64" ht="25" customHeight="1">
      <c r="B208" s="146">
        <f t="shared" si="28"/>
        <v>80</v>
      </c>
      <c r="C208" s="92">
        <f t="shared" si="17"/>
        <v>2059.9422867501653</v>
      </c>
      <c r="D208" s="92">
        <f t="shared" si="18"/>
        <v>2582.17469718131</v>
      </c>
      <c r="E208" s="92">
        <f t="shared" si="19"/>
        <v>803.63489705882341</v>
      </c>
      <c r="F208" s="92">
        <f t="shared" si="20"/>
        <v>1535.129858908479</v>
      </c>
      <c r="G208" s="92">
        <f t="shared" si="21"/>
        <v>1637.1493568378767</v>
      </c>
      <c r="H208" s="92">
        <f t="shared" si="22"/>
        <v>1124.8</v>
      </c>
      <c r="I208" s="92">
        <f t="shared" si="23"/>
        <v>1436.7355997620061</v>
      </c>
      <c r="J208" s="92">
        <f t="shared" si="24"/>
        <v>1591.3626601673147</v>
      </c>
      <c r="K208" s="92">
        <f t="shared" si="25"/>
        <v>1356.0148000000002</v>
      </c>
      <c r="L208" s="92">
        <f t="shared" si="26"/>
        <v>1299.4678260869566</v>
      </c>
      <c r="M208" s="92">
        <f t="shared" si="27"/>
        <v>1968.4317034883722</v>
      </c>
      <c r="Z208" s="438">
        <v>80</v>
      </c>
      <c r="AA208" s="433">
        <v>1.33</v>
      </c>
      <c r="AB208" s="433">
        <v>1.33</v>
      </c>
      <c r="AC208" s="433">
        <v>1</v>
      </c>
      <c r="AD208" s="433">
        <v>1</v>
      </c>
      <c r="AE208" s="433">
        <v>2059.9422867501653</v>
      </c>
      <c r="AF208" s="433">
        <v>2582.17469718131</v>
      </c>
      <c r="AG208" s="433">
        <v>803.63489705882341</v>
      </c>
      <c r="AH208" s="433">
        <v>1535.129858908479</v>
      </c>
      <c r="AI208" s="433">
        <v>1637.1493568378767</v>
      </c>
      <c r="AJ208" s="433">
        <v>1124.8</v>
      </c>
      <c r="AK208" s="433">
        <v>1436.7355997620061</v>
      </c>
      <c r="AL208" s="433">
        <v>1591.3626601673147</v>
      </c>
      <c r="AM208" s="433">
        <v>1356.0148000000002</v>
      </c>
      <c r="AN208" s="433">
        <v>1299.4678260869566</v>
      </c>
      <c r="AO208" s="433">
        <v>1968.4317034883722</v>
      </c>
      <c r="AP208" s="433">
        <v>110.18799999999999</v>
      </c>
      <c r="AQ208" s="433">
        <v>140.97890275</v>
      </c>
      <c r="AR208" s="433">
        <v>42.6265</v>
      </c>
      <c r="AS208" s="433">
        <v>80.708589500000002</v>
      </c>
      <c r="AT208" s="433">
        <v>85.169333025</v>
      </c>
      <c r="AU208" s="433">
        <v>61.180000000000007</v>
      </c>
      <c r="AV208" s="433">
        <v>82.086369750000003</v>
      </c>
      <c r="AW208" s="433">
        <v>83.470550625000001</v>
      </c>
      <c r="AX208" s="433">
        <v>77.805000000000007</v>
      </c>
      <c r="AY208" s="433">
        <v>70.490000000000009</v>
      </c>
      <c r="AZ208" s="434">
        <v>104.73750000000001</v>
      </c>
      <c r="BA208" s="126"/>
      <c r="BB208" s="304"/>
      <c r="BC208" s="304"/>
      <c r="BD208" s="304"/>
      <c r="BE208" s="304"/>
      <c r="BF208" s="304"/>
      <c r="BG208" s="304"/>
      <c r="BH208" s="304"/>
      <c r="BI208" s="304"/>
      <c r="BJ208" s="118"/>
      <c r="BK208" s="117"/>
      <c r="BL208" s="117"/>
    </row>
    <row r="209" spans="2:96" ht="25" customHeight="1">
      <c r="B209" s="146">
        <f t="shared" si="28"/>
        <v>100</v>
      </c>
      <c r="C209" s="92">
        <f t="shared" si="17"/>
        <v>2825.5077515341263</v>
      </c>
      <c r="D209" s="92">
        <f t="shared" si="18"/>
        <v>3377.9956957450481</v>
      </c>
      <c r="E209" s="92">
        <f t="shared" si="19"/>
        <v>1029.1399176470588</v>
      </c>
      <c r="F209" s="92">
        <f t="shared" si="20"/>
        <v>1973.7452451267834</v>
      </c>
      <c r="G209" s="92">
        <f t="shared" si="21"/>
        <v>2102.2414282703012</v>
      </c>
      <c r="H209" s="92">
        <f t="shared" si="22"/>
        <v>1495.6800000000003</v>
      </c>
      <c r="I209" s="92">
        <f t="shared" si="23"/>
        <v>1919.8068201096046</v>
      </c>
      <c r="J209" s="92">
        <f t="shared" si="24"/>
        <v>2121.9593031338518</v>
      </c>
      <c r="K209" s="92">
        <f t="shared" si="25"/>
        <v>1884.9398400000002</v>
      </c>
      <c r="L209" s="92">
        <f t="shared" si="26"/>
        <v>1679.9692608695655</v>
      </c>
      <c r="M209" s="92">
        <f t="shared" si="27"/>
        <v>2539.7933627906978</v>
      </c>
      <c r="Z209" s="438">
        <v>100</v>
      </c>
      <c r="AA209" s="433">
        <v>1.33</v>
      </c>
      <c r="AB209" s="433">
        <v>1.33</v>
      </c>
      <c r="AC209" s="433">
        <v>1</v>
      </c>
      <c r="AD209" s="433">
        <v>1</v>
      </c>
      <c r="AE209" s="433">
        <v>2825.5077515341263</v>
      </c>
      <c r="AF209" s="433">
        <v>3377.9956957450481</v>
      </c>
      <c r="AG209" s="433">
        <v>1029.1399176470588</v>
      </c>
      <c r="AH209" s="433">
        <v>1973.7452451267834</v>
      </c>
      <c r="AI209" s="433">
        <v>2102.2414282703012</v>
      </c>
      <c r="AJ209" s="433">
        <v>1495.6800000000003</v>
      </c>
      <c r="AK209" s="433">
        <v>1919.8068201096046</v>
      </c>
      <c r="AL209" s="433">
        <v>2121.9593031338518</v>
      </c>
      <c r="AM209" s="433">
        <v>1884.9398400000002</v>
      </c>
      <c r="AN209" s="433">
        <v>1679.9692608695655</v>
      </c>
      <c r="AO209" s="433">
        <v>2539.7933627906978</v>
      </c>
      <c r="AP209" s="433">
        <v>118.8224</v>
      </c>
      <c r="AQ209" s="433">
        <v>144.70285620000001</v>
      </c>
      <c r="AR209" s="433">
        <v>43.145200000000003</v>
      </c>
      <c r="AS209" s="433">
        <v>82.122871600000011</v>
      </c>
      <c r="AT209" s="433">
        <v>86.755466420000005</v>
      </c>
      <c r="AU209" s="433">
        <v>63.84</v>
      </c>
      <c r="AV209" s="433">
        <v>85.166895799999992</v>
      </c>
      <c r="AW209" s="433">
        <v>88.056440499999994</v>
      </c>
      <c r="AX209" s="433">
        <v>81.396000000000015</v>
      </c>
      <c r="AY209" s="433">
        <v>71.686999999999998</v>
      </c>
      <c r="AZ209" s="434">
        <v>106.66600000000001</v>
      </c>
      <c r="BA209" s="126"/>
      <c r="BB209" s="304"/>
      <c r="BC209" s="304"/>
      <c r="BD209" s="304"/>
      <c r="BE209" s="304"/>
      <c r="BF209" s="304"/>
      <c r="BG209" s="304"/>
      <c r="BH209" s="304"/>
      <c r="BI209" s="304"/>
      <c r="BJ209" s="118"/>
      <c r="BK209" s="117"/>
      <c r="BL209" s="117"/>
    </row>
    <row r="210" spans="2:96" ht="25" customHeight="1">
      <c r="B210" s="146">
        <f t="shared" si="28"/>
        <v>150</v>
      </c>
      <c r="C210" s="92">
        <f t="shared" si="17"/>
        <v>5020.9152213689486</v>
      </c>
      <c r="D210" s="92">
        <f t="shared" si="18"/>
        <v>5370.0826021633657</v>
      </c>
      <c r="E210" s="92">
        <f t="shared" si="19"/>
        <v>1593.596611764706</v>
      </c>
      <c r="F210" s="92">
        <f t="shared" si="20"/>
        <v>3070.6157600845222</v>
      </c>
      <c r="G210" s="92">
        <f t="shared" si="21"/>
        <v>3265.4475235135337</v>
      </c>
      <c r="H210" s="92">
        <f t="shared" si="22"/>
        <v>2424.6533333333336</v>
      </c>
      <c r="I210" s="92">
        <f t="shared" si="23"/>
        <v>3132.5876139064035</v>
      </c>
      <c r="J210" s="92">
        <f t="shared" si="24"/>
        <v>3450.0881604225674</v>
      </c>
      <c r="K210" s="92">
        <f t="shared" si="25"/>
        <v>3210.8398933333337</v>
      </c>
      <c r="L210" s="92">
        <f t="shared" si="26"/>
        <v>2633.4086739130435</v>
      </c>
      <c r="M210" s="92">
        <f t="shared" si="27"/>
        <v>3968.8255751937986</v>
      </c>
      <c r="Z210" s="438">
        <v>150</v>
      </c>
      <c r="AA210" s="433">
        <v>1.33</v>
      </c>
      <c r="AB210" s="433">
        <v>1.33</v>
      </c>
      <c r="AC210" s="433">
        <v>1</v>
      </c>
      <c r="AD210" s="433">
        <v>1</v>
      </c>
      <c r="AE210" s="433">
        <v>5020.9152213689486</v>
      </c>
      <c r="AF210" s="433">
        <v>5370.0826021633657</v>
      </c>
      <c r="AG210" s="433">
        <v>1593.596611764706</v>
      </c>
      <c r="AH210" s="433">
        <v>3070.6157600845222</v>
      </c>
      <c r="AI210" s="433">
        <v>3265.4475235135337</v>
      </c>
      <c r="AJ210" s="433">
        <v>2424.6533333333336</v>
      </c>
      <c r="AK210" s="433">
        <v>3132.5876139064035</v>
      </c>
      <c r="AL210" s="433">
        <v>3450.0881604225674</v>
      </c>
      <c r="AM210" s="433">
        <v>3210.8398933333337</v>
      </c>
      <c r="AN210" s="433">
        <v>2633.4086739130435</v>
      </c>
      <c r="AO210" s="433">
        <v>3968.8255751937986</v>
      </c>
      <c r="AP210" s="433">
        <v>137.80160000000001</v>
      </c>
      <c r="AQ210" s="433">
        <v>149.66812746666668</v>
      </c>
      <c r="AR210" s="433">
        <v>43.836800000000004</v>
      </c>
      <c r="AS210" s="433">
        <v>84.008581066666665</v>
      </c>
      <c r="AT210" s="433">
        <v>88.870310946666677</v>
      </c>
      <c r="AU210" s="433">
        <v>67.38666666666667</v>
      </c>
      <c r="AV210" s="433">
        <v>89.274263866666672</v>
      </c>
      <c r="AW210" s="433">
        <v>94.17096033333334</v>
      </c>
      <c r="AX210" s="433">
        <v>86.183999999999997</v>
      </c>
      <c r="AY210" s="433">
        <v>73.283000000000001</v>
      </c>
      <c r="AZ210" s="434">
        <v>109.23733333333335</v>
      </c>
      <c r="BA210" s="126"/>
      <c r="BB210" s="304"/>
      <c r="BC210" s="304"/>
      <c r="BD210" s="304"/>
      <c r="BE210" s="304"/>
      <c r="BF210" s="304"/>
      <c r="BG210" s="304"/>
      <c r="BH210" s="304"/>
      <c r="BI210" s="304"/>
      <c r="BJ210" s="118"/>
      <c r="BK210" s="117"/>
      <c r="BL210" s="117"/>
    </row>
    <row r="211" spans="2:96" ht="25" customHeight="1">
      <c r="B211" s="146">
        <f t="shared" si="28"/>
        <v>200</v>
      </c>
      <c r="C211" s="92">
        <f t="shared" si="17"/>
        <v>7617.1625135703562</v>
      </c>
      <c r="D211" s="92">
        <f t="shared" si="18"/>
        <v>7363.6177428725241</v>
      </c>
      <c r="E211" s="92">
        <f t="shared" si="19"/>
        <v>2158.4499588235294</v>
      </c>
      <c r="F211" s="92">
        <f t="shared" si="20"/>
        <v>4167.6760175633926</v>
      </c>
      <c r="G211" s="92">
        <f t="shared" si="21"/>
        <v>4428.9255711351507</v>
      </c>
      <c r="H211" s="92">
        <f t="shared" si="22"/>
        <v>3354.64</v>
      </c>
      <c r="I211" s="92">
        <f t="shared" si="23"/>
        <v>4348.2842608048022</v>
      </c>
      <c r="J211" s="92">
        <f t="shared" si="24"/>
        <v>4779.1525890669254</v>
      </c>
      <c r="K211" s="92">
        <f t="shared" si="25"/>
        <v>4538.7899200000002</v>
      </c>
      <c r="L211" s="92">
        <f t="shared" si="26"/>
        <v>3588.0971304347822</v>
      </c>
      <c r="M211" s="92">
        <f t="shared" si="27"/>
        <v>5398.216681395349</v>
      </c>
      <c r="Z211" s="438">
        <v>200</v>
      </c>
      <c r="AA211" s="433">
        <v>1.33</v>
      </c>
      <c r="AB211" s="433">
        <v>1.33</v>
      </c>
      <c r="AC211" s="433">
        <v>1</v>
      </c>
      <c r="AD211" s="433">
        <v>1</v>
      </c>
      <c r="AE211" s="433">
        <v>7617.1625135703562</v>
      </c>
      <c r="AF211" s="433">
        <v>7363.6177428725241</v>
      </c>
      <c r="AG211" s="433">
        <v>2158.4499588235294</v>
      </c>
      <c r="AH211" s="433">
        <v>4167.6760175633926</v>
      </c>
      <c r="AI211" s="433">
        <v>4428.9255711351507</v>
      </c>
      <c r="AJ211" s="433">
        <v>3354.64</v>
      </c>
      <c r="AK211" s="433">
        <v>4348.2842608048022</v>
      </c>
      <c r="AL211" s="433">
        <v>4779.1525890669254</v>
      </c>
      <c r="AM211" s="433">
        <v>4538.7899200000002</v>
      </c>
      <c r="AN211" s="433">
        <v>3588.0971304347822</v>
      </c>
      <c r="AO211" s="433">
        <v>5398.216681395349</v>
      </c>
      <c r="AP211" s="433">
        <v>155.2912</v>
      </c>
      <c r="AQ211" s="433">
        <v>152.15076310000001</v>
      </c>
      <c r="AR211" s="433">
        <v>44.182600000000001</v>
      </c>
      <c r="AS211" s="433">
        <v>84.951435800000013</v>
      </c>
      <c r="AT211" s="433">
        <v>89.92773321</v>
      </c>
      <c r="AU211" s="433">
        <v>69.16</v>
      </c>
      <c r="AV211" s="433">
        <v>91.327947900000012</v>
      </c>
      <c r="AW211" s="433">
        <v>97.228220250000007</v>
      </c>
      <c r="AX211" s="433">
        <v>90.865600000000001</v>
      </c>
      <c r="AY211" s="433">
        <v>74.081000000000003</v>
      </c>
      <c r="AZ211" s="434">
        <v>110.523</v>
      </c>
      <c r="BA211" s="126"/>
      <c r="BB211" s="304"/>
      <c r="BC211" s="304"/>
      <c r="BD211" s="304"/>
      <c r="BE211" s="304"/>
      <c r="BF211" s="304"/>
      <c r="BG211" s="304"/>
      <c r="BH211" s="304"/>
      <c r="BI211" s="304"/>
      <c r="BJ211" s="118"/>
      <c r="BK211" s="117"/>
      <c r="BL211" s="117"/>
    </row>
    <row r="212" spans="2:96" ht="25" customHeight="1">
      <c r="B212" s="146">
        <f t="shared" si="28"/>
        <v>200.1</v>
      </c>
      <c r="C212" s="92">
        <f t="shared" si="17"/>
        <v>7622.7562199508839</v>
      </c>
      <c r="D212" s="92">
        <f t="shared" si="18"/>
        <v>8368.0613348380884</v>
      </c>
      <c r="E212" s="92">
        <f t="shared" si="19"/>
        <v>2620.3541442608844</v>
      </c>
      <c r="F212" s="92">
        <f t="shared" si="20"/>
        <v>4169.870233091845</v>
      </c>
      <c r="G212" s="92">
        <f t="shared" si="21"/>
        <v>4431.2526634104452</v>
      </c>
      <c r="H212" s="92">
        <f t="shared" si="22"/>
        <v>3517.7745824953777</v>
      </c>
      <c r="I212" s="92">
        <f t="shared" si="23"/>
        <v>4350.7171142109473</v>
      </c>
      <c r="J212" s="92">
        <f t="shared" si="24"/>
        <v>4781.8111864112198</v>
      </c>
      <c r="K212" s="92">
        <f t="shared" si="25"/>
        <v>4541.4468465767122</v>
      </c>
      <c r="L212" s="92">
        <f t="shared" si="26"/>
        <v>3590.0071328058793</v>
      </c>
      <c r="M212" s="92">
        <f t="shared" si="27"/>
        <v>5401.0756433236866</v>
      </c>
      <c r="Z212" s="438">
        <v>200.1</v>
      </c>
      <c r="AA212" s="433">
        <v>1.33</v>
      </c>
      <c r="AB212" s="433">
        <v>1.33</v>
      </c>
      <c r="AC212" s="433">
        <v>1</v>
      </c>
      <c r="AD212" s="433">
        <v>1</v>
      </c>
      <c r="AE212" s="433">
        <v>7622.7562199508839</v>
      </c>
      <c r="AF212" s="433">
        <v>8368.0613348380884</v>
      </c>
      <c r="AG212" s="433">
        <v>2620.3541442608844</v>
      </c>
      <c r="AH212" s="433">
        <v>4169.870233091845</v>
      </c>
      <c r="AI212" s="433">
        <v>4431.2526634104452</v>
      </c>
      <c r="AJ212" s="433">
        <v>3517.7745824953777</v>
      </c>
      <c r="AK212" s="433">
        <v>4350.7171142109473</v>
      </c>
      <c r="AL212" s="433">
        <v>4781.8111864112198</v>
      </c>
      <c r="AM212" s="433">
        <v>4541.4468465767122</v>
      </c>
      <c r="AN212" s="433">
        <v>3590.0071328058793</v>
      </c>
      <c r="AO212" s="433">
        <v>5401.0756433236866</v>
      </c>
      <c r="AP212" s="433">
        <v>155.32543328335831</v>
      </c>
      <c r="AQ212" s="433">
        <v>172.16448519240379</v>
      </c>
      <c r="AR212" s="433">
        <v>53.147338830584715</v>
      </c>
      <c r="AS212" s="433">
        <v>84.952849375312354</v>
      </c>
      <c r="AT212" s="433">
        <v>89.929318550724631</v>
      </c>
      <c r="AU212" s="433">
        <v>71.88199400299851</v>
      </c>
      <c r="AV212" s="433">
        <v>91.331026886556714</v>
      </c>
      <c r="AW212" s="433">
        <v>97.23280384807596</v>
      </c>
      <c r="AX212" s="433">
        <v>90.873363318340836</v>
      </c>
      <c r="AY212" s="433">
        <v>74.082196401799109</v>
      </c>
      <c r="AZ212" s="434">
        <v>110.52492753623189</v>
      </c>
      <c r="BA212" s="126"/>
      <c r="BB212" s="304"/>
      <c r="BC212" s="304"/>
      <c r="BD212" s="304"/>
      <c r="BE212" s="304"/>
      <c r="BF212" s="304"/>
      <c r="BG212" s="304"/>
      <c r="BH212" s="304"/>
      <c r="BI212" s="304"/>
      <c r="BJ212" s="118"/>
      <c r="BK212" s="117"/>
      <c r="BL212" s="117"/>
    </row>
    <row r="213" spans="2:96" ht="25" customHeight="1">
      <c r="B213" s="146">
        <f t="shared" si="28"/>
        <v>250</v>
      </c>
      <c r="C213" s="92">
        <f t="shared" si="17"/>
        <v>10613.736218334092</v>
      </c>
      <c r="D213" s="92">
        <f t="shared" si="18"/>
        <v>10919.687723779389</v>
      </c>
      <c r="E213" s="92">
        <f t="shared" si="19"/>
        <v>3604.7935069099558</v>
      </c>
      <c r="F213" s="92">
        <f t="shared" si="20"/>
        <v>5511.0151298807623</v>
      </c>
      <c r="G213" s="92">
        <f t="shared" si="21"/>
        <v>5756.7552424963314</v>
      </c>
      <c r="H213" s="92">
        <f t="shared" si="22"/>
        <v>4775.7100623299539</v>
      </c>
      <c r="I213" s="92">
        <f t="shared" si="23"/>
        <v>5735.0231177529422</v>
      </c>
      <c r="J213" s="92">
        <f t="shared" si="24"/>
        <v>6143.5417103485161</v>
      </c>
      <c r="K213" s="92">
        <f t="shared" si="25"/>
        <v>5962.2897153587792</v>
      </c>
      <c r="L213" s="92">
        <f t="shared" si="26"/>
        <v>4543.285204347826</v>
      </c>
      <c r="M213" s="92">
        <f t="shared" si="27"/>
        <v>6827.7513451162795</v>
      </c>
      <c r="Z213" s="438">
        <v>250</v>
      </c>
      <c r="AA213" s="433">
        <v>1.33</v>
      </c>
      <c r="AB213" s="433">
        <v>1.33</v>
      </c>
      <c r="AC213" s="433">
        <v>1</v>
      </c>
      <c r="AD213" s="433">
        <v>1</v>
      </c>
      <c r="AE213" s="433">
        <v>10613.736218334092</v>
      </c>
      <c r="AF213" s="433">
        <v>10919.687723779389</v>
      </c>
      <c r="AG213" s="433">
        <v>3604.7935069099558</v>
      </c>
      <c r="AH213" s="433">
        <v>5511.0151298807623</v>
      </c>
      <c r="AI213" s="433">
        <v>5756.7552424963314</v>
      </c>
      <c r="AJ213" s="433">
        <v>4775.7100623299539</v>
      </c>
      <c r="AK213" s="433">
        <v>5735.0231177529422</v>
      </c>
      <c r="AL213" s="433">
        <v>6143.5417103485161</v>
      </c>
      <c r="AM213" s="433">
        <v>5962.2897153587792</v>
      </c>
      <c r="AN213" s="433">
        <v>4543.285204347826</v>
      </c>
      <c r="AO213" s="433">
        <v>6827.7513451162795</v>
      </c>
      <c r="AP213" s="433">
        <v>172.18495999999999</v>
      </c>
      <c r="AQ213" s="433">
        <v>178.64034448000001</v>
      </c>
      <c r="AR213" s="433">
        <v>58.292560000000002</v>
      </c>
      <c r="AS213" s="433">
        <v>89.137861479999998</v>
      </c>
      <c r="AT213" s="433">
        <v>92.921639925999997</v>
      </c>
      <c r="AU213" s="433">
        <v>77.668000000000006</v>
      </c>
      <c r="AV213" s="433">
        <v>94.420118740000007</v>
      </c>
      <c r="AW213" s="433">
        <v>99.296932150000004</v>
      </c>
      <c r="AX213" s="433">
        <v>95.47936</v>
      </c>
      <c r="AY213" s="433">
        <v>74.55980000000001</v>
      </c>
      <c r="AZ213" s="434">
        <v>111.29440000000001</v>
      </c>
      <c r="BA213" s="126"/>
      <c r="BB213" s="126"/>
      <c r="BC213" s="126"/>
      <c r="BD213" s="126"/>
      <c r="BE213" s="126"/>
      <c r="BF213" s="126"/>
      <c r="BG213" s="126"/>
      <c r="BH213" s="126"/>
      <c r="BI213" s="126"/>
      <c r="BJ213" s="126"/>
    </row>
    <row r="214" spans="2:96" ht="25" customHeight="1">
      <c r="B214" s="146">
        <f t="shared" si="28"/>
        <v>300</v>
      </c>
      <c r="C214" s="92">
        <f t="shared" si="17"/>
        <v>14010.467845807259</v>
      </c>
      <c r="D214" s="92">
        <f t="shared" si="18"/>
        <v>13601.59180506305</v>
      </c>
      <c r="E214" s="92">
        <f t="shared" si="19"/>
        <v>4716.1357119103504</v>
      </c>
      <c r="F214" s="92">
        <f t="shared" si="20"/>
        <v>7021.4006113429896</v>
      </c>
      <c r="G214" s="92">
        <f t="shared" si="21"/>
        <v>7316.9926209593632</v>
      </c>
      <c r="H214" s="92">
        <f t="shared" si="22"/>
        <v>6161.1889028651294</v>
      </c>
      <c r="I214" s="92">
        <f t="shared" si="23"/>
        <v>7335.6725817169599</v>
      </c>
      <c r="J214" s="92">
        <f t="shared" si="24"/>
        <v>7828.2793324000049</v>
      </c>
      <c r="K214" s="92">
        <f t="shared" si="25"/>
        <v>7646.714806994536</v>
      </c>
      <c r="L214" s="92">
        <f t="shared" si="26"/>
        <v>5498.7230869565228</v>
      </c>
      <c r="M214" s="92">
        <f t="shared" si="27"/>
        <v>8257.3577875969004</v>
      </c>
      <c r="Z214" s="438">
        <v>300</v>
      </c>
      <c r="AA214" s="433">
        <v>1.33</v>
      </c>
      <c r="AB214" s="433">
        <v>1.33</v>
      </c>
      <c r="AC214" s="433">
        <v>1</v>
      </c>
      <c r="AD214" s="433">
        <v>1</v>
      </c>
      <c r="AE214" s="433">
        <v>14010.467845807259</v>
      </c>
      <c r="AF214" s="433">
        <v>13601.59180506305</v>
      </c>
      <c r="AG214" s="433">
        <v>4716.1357119103504</v>
      </c>
      <c r="AH214" s="433">
        <v>7021.4006113429896</v>
      </c>
      <c r="AI214" s="433">
        <v>7316.9926209593632</v>
      </c>
      <c r="AJ214" s="433">
        <v>6161.1889028651294</v>
      </c>
      <c r="AK214" s="433">
        <v>7335.6725817169599</v>
      </c>
      <c r="AL214" s="433">
        <v>7828.2793324000049</v>
      </c>
      <c r="AM214" s="433">
        <v>7646.714806994536</v>
      </c>
      <c r="AN214" s="433">
        <v>5498.7230869565228</v>
      </c>
      <c r="AO214" s="433">
        <v>8257.3577875969004</v>
      </c>
      <c r="AP214" s="433">
        <v>188.7808</v>
      </c>
      <c r="AQ214" s="433">
        <v>184.63339873333334</v>
      </c>
      <c r="AR214" s="433">
        <v>63.396300000000004</v>
      </c>
      <c r="AS214" s="433">
        <v>94.4207179</v>
      </c>
      <c r="AT214" s="433">
        <v>98.238866604999998</v>
      </c>
      <c r="AU214" s="433">
        <v>83.2</v>
      </c>
      <c r="AV214" s="433">
        <v>100.03622394999999</v>
      </c>
      <c r="AW214" s="433">
        <v>105.214110125</v>
      </c>
      <c r="AX214" s="433">
        <v>102.03280000000001</v>
      </c>
      <c r="AY214" s="433">
        <v>74.879000000000005</v>
      </c>
      <c r="AZ214" s="434">
        <v>111.80866666666667</v>
      </c>
      <c r="BA214" s="126"/>
      <c r="BB214" s="304"/>
      <c r="BC214" s="304"/>
      <c r="BD214" s="304"/>
      <c r="BE214" s="304"/>
      <c r="BF214" s="304"/>
      <c r="BG214" s="304"/>
      <c r="BH214" s="304"/>
      <c r="BI214" s="304"/>
      <c r="BJ214" s="304"/>
      <c r="BK214" s="55"/>
      <c r="BL214" s="55"/>
    </row>
    <row r="215" spans="2:96" ht="25" customHeight="1">
      <c r="B215" s="136"/>
      <c r="C215" s="138"/>
      <c r="D215" s="138"/>
      <c r="E215" s="138"/>
      <c r="F215" s="138"/>
      <c r="G215" s="138"/>
      <c r="H215" s="138"/>
      <c r="I215" s="138"/>
      <c r="J215" s="138"/>
      <c r="K215" s="138"/>
      <c r="L215" s="138"/>
      <c r="M215" s="138"/>
      <c r="N215" s="136"/>
      <c r="O215" s="137"/>
      <c r="P215" s="137"/>
      <c r="Q215" s="138"/>
      <c r="R215" s="138"/>
      <c r="S215" s="138"/>
      <c r="T215" s="138"/>
      <c r="U215" s="138"/>
      <c r="V215" s="138"/>
      <c r="W215" s="138"/>
      <c r="X215" s="138"/>
      <c r="Y215" s="138"/>
      <c r="Z215" s="439"/>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4"/>
      <c r="AY215" s="424"/>
      <c r="AZ215" s="426"/>
      <c r="BA215" s="126"/>
      <c r="BB215" s="55"/>
      <c r="BC215" s="55"/>
      <c r="BD215" s="55"/>
      <c r="BE215" s="55"/>
      <c r="BF215" s="55"/>
      <c r="BG215" s="55"/>
      <c r="BH215" s="55"/>
      <c r="BI215" s="55"/>
      <c r="CJ215" s="118"/>
      <c r="CK215" s="118"/>
      <c r="CL215" s="118"/>
      <c r="CM215" s="118"/>
      <c r="CN215" s="118"/>
      <c r="CO215" s="118"/>
      <c r="CP215" s="118"/>
      <c r="CQ215" s="118"/>
      <c r="CR215" s="118"/>
    </row>
    <row r="216" spans="2:96" ht="25" customHeight="1">
      <c r="B216" s="146" t="str">
        <f>Z199</f>
        <v>Span</v>
      </c>
      <c r="C216" s="92" t="str">
        <f t="shared" ref="C216:C231" si="29">AP199</f>
        <v>HL93</v>
      </c>
      <c r="D216" s="92" t="str">
        <f t="shared" ref="D216:D231" si="30">AQ199</f>
        <v>FL120</v>
      </c>
      <c r="E216" s="92" t="str">
        <f t="shared" ref="E216:E231" si="31">AR199</f>
        <v>SU2</v>
      </c>
      <c r="F216" s="92" t="str">
        <f t="shared" ref="F216:F231" si="32">AS199</f>
        <v>SU3</v>
      </c>
      <c r="G216" s="92" t="str">
        <f t="shared" ref="G216:G231" si="33">AT199</f>
        <v>SU4</v>
      </c>
      <c r="H216" s="92" t="str">
        <f t="shared" ref="H216:H231" si="34">AU199</f>
        <v>C3</v>
      </c>
      <c r="I216" s="92" t="str">
        <f t="shared" ref="I216:I231" si="35">AV199</f>
        <v>C4</v>
      </c>
      <c r="J216" s="92" t="str">
        <f t="shared" ref="J216:J231" si="36">AW199</f>
        <v>C5</v>
      </c>
      <c r="K216" s="92" t="str">
        <f t="shared" ref="K216:K231" si="37">AX199</f>
        <v>ST5</v>
      </c>
      <c r="L216" s="92" t="str">
        <f t="shared" ref="L216:L231" si="38">AY199</f>
        <v>EV2</v>
      </c>
      <c r="M216" s="92" t="str">
        <f t="shared" ref="M216:M231" si="39">AZ199</f>
        <v>EV3</v>
      </c>
      <c r="P216" s="137"/>
      <c r="Q216" s="138"/>
      <c r="R216" s="138"/>
      <c r="S216" s="138"/>
      <c r="T216" s="138"/>
      <c r="U216" s="138"/>
      <c r="V216" s="138"/>
      <c r="W216" s="138"/>
      <c r="X216" s="138"/>
      <c r="Y216" s="138"/>
      <c r="Z216" s="438" t="s">
        <v>483</v>
      </c>
      <c r="AA216" s="433"/>
      <c r="AB216" s="433"/>
      <c r="AC216" s="433"/>
      <c r="AD216" s="433"/>
      <c r="AE216" s="433"/>
      <c r="AF216" s="433"/>
      <c r="AG216" s="433"/>
      <c r="AH216" s="433"/>
      <c r="AI216" s="433"/>
      <c r="AJ216" s="433"/>
      <c r="AK216" s="433"/>
      <c r="AL216" s="433"/>
      <c r="AM216" s="433"/>
      <c r="AN216" s="433"/>
      <c r="AO216" s="433"/>
      <c r="AP216" s="433"/>
      <c r="AQ216" s="433"/>
      <c r="AR216" s="433"/>
      <c r="AS216" s="433"/>
      <c r="AT216" s="433"/>
      <c r="AU216" s="433"/>
      <c r="AV216" s="433"/>
      <c r="AW216" s="433"/>
      <c r="AX216" s="433"/>
      <c r="AY216" s="433"/>
      <c r="AZ216" s="434"/>
      <c r="BA216" s="126"/>
      <c r="BB216" s="55"/>
      <c r="BC216" s="55"/>
      <c r="BD216" s="55"/>
      <c r="BE216" s="55"/>
      <c r="BF216" s="55"/>
      <c r="BG216" s="55"/>
      <c r="BH216" s="55"/>
      <c r="BI216" s="55"/>
      <c r="CJ216" s="118"/>
      <c r="CK216" s="118"/>
      <c r="CL216" s="118"/>
      <c r="CM216" s="118"/>
      <c r="CN216" s="118"/>
      <c r="CO216" s="118"/>
      <c r="CP216" s="118"/>
      <c r="CQ216" s="118"/>
      <c r="CR216" s="118"/>
    </row>
    <row r="217" spans="2:96" ht="25" customHeight="1">
      <c r="B217" s="146" t="str">
        <f t="shared" ref="B217:B231" si="40">Z200</f>
        <v>(ft)</v>
      </c>
      <c r="C217" s="92" t="str">
        <f t="shared" si="29"/>
        <v>(kip)</v>
      </c>
      <c r="D217" s="92" t="str">
        <f t="shared" si="30"/>
        <v>(kip)</v>
      </c>
      <c r="E217" s="92" t="str">
        <f t="shared" si="31"/>
        <v>(kip)</v>
      </c>
      <c r="F217" s="92" t="str">
        <f t="shared" si="32"/>
        <v>(kip)</v>
      </c>
      <c r="G217" s="92" t="str">
        <f t="shared" si="33"/>
        <v>(kip)</v>
      </c>
      <c r="H217" s="92" t="str">
        <f t="shared" si="34"/>
        <v>(kip)</v>
      </c>
      <c r="I217" s="92" t="str">
        <f t="shared" si="35"/>
        <v>(kip)</v>
      </c>
      <c r="J217" s="92" t="str">
        <f t="shared" si="36"/>
        <v>(kip)</v>
      </c>
      <c r="K217" s="92" t="str">
        <f t="shared" si="37"/>
        <v>(kip)</v>
      </c>
      <c r="L217" s="92" t="str">
        <f t="shared" si="38"/>
        <v>(kip)</v>
      </c>
      <c r="M217" s="92" t="str">
        <f t="shared" si="39"/>
        <v>(kip)</v>
      </c>
      <c r="P217" s="137"/>
      <c r="Q217" s="138"/>
      <c r="R217" s="138"/>
      <c r="S217" s="138"/>
      <c r="T217" s="138"/>
      <c r="U217" s="138"/>
      <c r="V217" s="138"/>
      <c r="W217" s="138"/>
      <c r="X217" s="138"/>
      <c r="Y217" s="138"/>
      <c r="Z217" s="438" t="s">
        <v>200</v>
      </c>
      <c r="AA217" s="433">
        <v>1</v>
      </c>
      <c r="AB217" s="433">
        <v>2</v>
      </c>
      <c r="AC217" s="433">
        <v>3</v>
      </c>
      <c r="AD217" s="433">
        <v>4</v>
      </c>
      <c r="AE217" s="433">
        <v>5</v>
      </c>
      <c r="AF217" s="433">
        <v>6</v>
      </c>
      <c r="AG217" s="433">
        <v>7</v>
      </c>
      <c r="AH217" s="433">
        <v>8</v>
      </c>
      <c r="AI217" s="433">
        <v>9</v>
      </c>
      <c r="AJ217" s="433">
        <v>10</v>
      </c>
      <c r="AK217" s="433">
        <v>11</v>
      </c>
      <c r="AL217" s="433" t="s">
        <v>193</v>
      </c>
      <c r="AM217" s="433" t="s">
        <v>193</v>
      </c>
      <c r="AN217" s="433"/>
      <c r="AO217" s="433"/>
      <c r="AP217" s="433"/>
      <c r="AQ217" s="433"/>
      <c r="AR217" s="433"/>
      <c r="AS217" s="433"/>
      <c r="AT217" s="433"/>
      <c r="AU217" s="433"/>
      <c r="AV217" s="433"/>
      <c r="AW217" s="433"/>
      <c r="AX217" s="433"/>
      <c r="AY217" s="433"/>
      <c r="AZ217" s="434"/>
      <c r="BA217" s="126"/>
      <c r="BB217" s="55"/>
      <c r="BC217" s="55"/>
      <c r="BD217" s="55"/>
      <c r="BE217" s="55"/>
      <c r="BF217" s="55"/>
      <c r="BG217" s="55"/>
      <c r="BH217" s="55"/>
      <c r="BI217" s="55"/>
      <c r="CJ217" s="118"/>
      <c r="CK217" s="118"/>
      <c r="CL217" s="118"/>
      <c r="CM217" s="118"/>
      <c r="CN217" s="118"/>
      <c r="CO217" s="118"/>
      <c r="CP217" s="118"/>
      <c r="CQ217" s="118"/>
      <c r="CR217" s="118"/>
    </row>
    <row r="218" spans="2:96" ht="25" customHeight="1">
      <c r="B218" s="146">
        <f t="shared" si="40"/>
        <v>5</v>
      </c>
      <c r="C218" s="92">
        <f t="shared" si="29"/>
        <v>44.160000000000004</v>
      </c>
      <c r="D218" s="92">
        <f t="shared" si="30"/>
        <v>70.93289</v>
      </c>
      <c r="E218" s="92">
        <f t="shared" si="31"/>
        <v>29.26</v>
      </c>
      <c r="F218" s="92">
        <f t="shared" si="32"/>
        <v>34.134715999999997</v>
      </c>
      <c r="G218" s="92">
        <f t="shared" si="33"/>
        <v>29.01450860000001</v>
      </c>
      <c r="H218" s="92">
        <f t="shared" si="34"/>
        <v>29.26</v>
      </c>
      <c r="I218" s="92">
        <f t="shared" si="35"/>
        <v>34.134715999999997</v>
      </c>
      <c r="J218" s="92">
        <f t="shared" si="36"/>
        <v>31.031560000000002</v>
      </c>
      <c r="K218" s="92">
        <f t="shared" si="37"/>
        <v>28.728000000000005</v>
      </c>
      <c r="L218" s="92">
        <f t="shared" si="38"/>
        <v>44.555</v>
      </c>
      <c r="M218" s="92">
        <f t="shared" si="39"/>
        <v>49.476000000000006</v>
      </c>
      <c r="P218" s="137"/>
      <c r="Q218" s="138"/>
      <c r="R218" s="138"/>
      <c r="S218" s="138"/>
      <c r="T218" s="138"/>
      <c r="U218" s="138"/>
      <c r="V218" s="138"/>
      <c r="W218" s="138"/>
      <c r="X218" s="138"/>
      <c r="Y218" s="138"/>
      <c r="Z218" s="438" t="s">
        <v>194</v>
      </c>
      <c r="AA218" s="433" t="s">
        <v>8</v>
      </c>
      <c r="AB218" s="433" t="s">
        <v>98</v>
      </c>
      <c r="AC218" s="433" t="s">
        <v>1</v>
      </c>
      <c r="AD218" s="433" t="s">
        <v>2</v>
      </c>
      <c r="AE218" s="433" t="s">
        <v>3</v>
      </c>
      <c r="AF218" s="433" t="s">
        <v>4</v>
      </c>
      <c r="AG218" s="433" t="s">
        <v>5</v>
      </c>
      <c r="AH218" s="433" t="s">
        <v>6</v>
      </c>
      <c r="AI218" s="433" t="s">
        <v>7</v>
      </c>
      <c r="AJ218" s="433" t="s">
        <v>425</v>
      </c>
      <c r="AK218" s="433" t="s">
        <v>426</v>
      </c>
      <c r="AL218" s="433" t="s">
        <v>198</v>
      </c>
      <c r="AM218" s="433" t="s">
        <v>199</v>
      </c>
      <c r="AN218" s="433"/>
      <c r="AO218" s="433"/>
      <c r="AP218" s="433"/>
      <c r="AQ218" s="433"/>
      <c r="AR218" s="433"/>
      <c r="AS218" s="433"/>
      <c r="AT218" s="433"/>
      <c r="AU218" s="433"/>
      <c r="AV218" s="433"/>
      <c r="AW218" s="433"/>
      <c r="AX218" s="433"/>
      <c r="AY218" s="433"/>
      <c r="AZ218" s="434"/>
      <c r="BA218" s="126"/>
      <c r="BB218" s="55"/>
      <c r="BC218" s="55"/>
      <c r="BD218" s="55"/>
      <c r="BE218" s="55"/>
      <c r="BF218" s="55"/>
      <c r="BG218" s="55"/>
      <c r="BH218" s="55"/>
      <c r="BI218" s="55"/>
      <c r="CJ218" s="118"/>
      <c r="CK218" s="118"/>
      <c r="CL218" s="118"/>
      <c r="CM218" s="118"/>
      <c r="CN218" s="118"/>
      <c r="CO218" s="118"/>
      <c r="CP218" s="118"/>
      <c r="CQ218" s="118"/>
      <c r="CR218" s="118"/>
    </row>
    <row r="219" spans="2:96" ht="25" customHeight="1">
      <c r="B219" s="146">
        <f t="shared" si="40"/>
        <v>10</v>
      </c>
      <c r="C219" s="92">
        <f t="shared" si="29"/>
        <v>56.400000000000006</v>
      </c>
      <c r="D219" s="92">
        <f t="shared" si="30"/>
        <v>70.93289</v>
      </c>
      <c r="E219" s="92">
        <f t="shared" si="31"/>
        <v>29.26</v>
      </c>
      <c r="F219" s="92">
        <f t="shared" si="32"/>
        <v>46.327358000000004</v>
      </c>
      <c r="G219" s="92">
        <f t="shared" si="33"/>
        <v>43.521762900000006</v>
      </c>
      <c r="H219" s="92">
        <f t="shared" si="34"/>
        <v>29.26</v>
      </c>
      <c r="I219" s="92">
        <f t="shared" si="35"/>
        <v>46.327358000000004</v>
      </c>
      <c r="J219" s="92">
        <f t="shared" si="36"/>
        <v>42.115780000000001</v>
      </c>
      <c r="K219" s="92">
        <f t="shared" si="37"/>
        <v>38.303999999999995</v>
      </c>
      <c r="L219" s="92">
        <f t="shared" si="38"/>
        <v>44.555</v>
      </c>
      <c r="M219" s="92">
        <f t="shared" si="39"/>
        <v>65.967999999999989</v>
      </c>
      <c r="P219" s="137"/>
      <c r="Q219" s="138"/>
      <c r="R219" s="138"/>
      <c r="S219" s="138"/>
      <c r="T219" s="138"/>
      <c r="U219" s="138"/>
      <c r="V219" s="138"/>
      <c r="W219" s="138"/>
      <c r="X219" s="138"/>
      <c r="Y219" s="138"/>
      <c r="Z219" s="438">
        <v>4.9999999999999991</v>
      </c>
      <c r="AA219" s="433">
        <v>22.880000000000003</v>
      </c>
      <c r="AB219" s="433">
        <v>35.466445</v>
      </c>
      <c r="AC219" s="433">
        <v>14.630000000000003</v>
      </c>
      <c r="AD219" s="433">
        <v>17.067357999999999</v>
      </c>
      <c r="AE219" s="433">
        <v>16.579008600000002</v>
      </c>
      <c r="AF219" s="433">
        <v>14.630000000000003</v>
      </c>
      <c r="AG219" s="433">
        <v>17.067357999999999</v>
      </c>
      <c r="AH219" s="433">
        <v>15.515780000000001</v>
      </c>
      <c r="AI219" s="433">
        <v>14.364000000000001</v>
      </c>
      <c r="AJ219" s="433">
        <v>22.277500000000003</v>
      </c>
      <c r="AK219" s="433">
        <v>24.738000000000003</v>
      </c>
      <c r="AL219" s="433">
        <v>1.33</v>
      </c>
      <c r="AM219" s="433">
        <v>1</v>
      </c>
      <c r="AN219" s="433"/>
      <c r="AO219" s="433"/>
      <c r="AP219" s="433"/>
      <c r="AQ219" s="433"/>
      <c r="AR219" s="433"/>
      <c r="AS219" s="433"/>
      <c r="AT219" s="433"/>
      <c r="AU219" s="433"/>
      <c r="AV219" s="433"/>
      <c r="AW219" s="433"/>
      <c r="AX219" s="433"/>
      <c r="AY219" s="433"/>
      <c r="AZ219" s="434"/>
      <c r="BA219" s="126"/>
      <c r="BB219" s="55"/>
      <c r="BC219" s="55"/>
      <c r="BD219" s="55"/>
      <c r="BE219" s="55"/>
      <c r="BF219" s="55"/>
      <c r="BG219" s="55"/>
      <c r="BH219" s="55"/>
      <c r="BI219" s="55"/>
      <c r="CJ219" s="118"/>
      <c r="CK219" s="118"/>
      <c r="CL219" s="118"/>
      <c r="CM219" s="118"/>
      <c r="CN219" s="118"/>
      <c r="CO219" s="118"/>
      <c r="CP219" s="118"/>
      <c r="CQ219" s="118"/>
      <c r="CR219" s="118"/>
    </row>
    <row r="220" spans="2:96" ht="25" customHeight="1">
      <c r="B220" s="146">
        <f t="shared" si="40"/>
        <v>15</v>
      </c>
      <c r="C220" s="92">
        <f t="shared" si="29"/>
        <v>62.43333333333333</v>
      </c>
      <c r="D220" s="92">
        <f t="shared" si="30"/>
        <v>75.661749333333333</v>
      </c>
      <c r="E220" s="92">
        <f t="shared" si="31"/>
        <v>31.388000000000005</v>
      </c>
      <c r="F220" s="92">
        <f t="shared" si="32"/>
        <v>50.391572000000011</v>
      </c>
      <c r="G220" s="92">
        <f t="shared" si="33"/>
        <v>53.885508600000009</v>
      </c>
      <c r="H220" s="92">
        <f t="shared" si="34"/>
        <v>34.58</v>
      </c>
      <c r="I220" s="92">
        <f t="shared" si="35"/>
        <v>50.391572000000011</v>
      </c>
      <c r="J220" s="92">
        <f t="shared" si="36"/>
        <v>46.549113333333338</v>
      </c>
      <c r="K220" s="92">
        <f t="shared" si="37"/>
        <v>41.496000000000002</v>
      </c>
      <c r="L220" s="92">
        <f t="shared" si="38"/>
        <v>44.555</v>
      </c>
      <c r="M220" s="92">
        <f t="shared" si="39"/>
        <v>71.465333333333334</v>
      </c>
      <c r="P220" s="137"/>
      <c r="Q220" s="138"/>
      <c r="R220" s="138"/>
      <c r="S220" s="138"/>
      <c r="T220" s="138"/>
      <c r="U220" s="138"/>
      <c r="V220" s="138"/>
      <c r="W220" s="138"/>
      <c r="X220" s="138"/>
      <c r="Y220" s="138"/>
      <c r="Z220" s="438">
        <v>9.9999999999999982</v>
      </c>
      <c r="AA220" s="433">
        <v>29.800000000000008</v>
      </c>
      <c r="AB220" s="433">
        <v>35.466445</v>
      </c>
      <c r="AC220" s="433">
        <v>14.630000000000003</v>
      </c>
      <c r="AD220" s="433">
        <v>23.163679000000002</v>
      </c>
      <c r="AE220" s="433">
        <v>26.942754300000001</v>
      </c>
      <c r="AF220" s="433">
        <v>14.630000000000003</v>
      </c>
      <c r="AG220" s="433">
        <v>23.163679000000002</v>
      </c>
      <c r="AH220" s="433">
        <v>21.05789</v>
      </c>
      <c r="AI220" s="433">
        <v>19.151999999999997</v>
      </c>
      <c r="AJ220" s="433">
        <v>22.277500000000003</v>
      </c>
      <c r="AK220" s="433">
        <v>32.983999999999995</v>
      </c>
      <c r="AL220" s="433">
        <v>1.33</v>
      </c>
      <c r="AM220" s="433">
        <v>1</v>
      </c>
      <c r="AN220" s="433"/>
      <c r="AO220" s="433"/>
      <c r="AP220" s="433"/>
      <c r="AQ220" s="433"/>
      <c r="AR220" s="433"/>
      <c r="AS220" s="433"/>
      <c r="AT220" s="433"/>
      <c r="AU220" s="433"/>
      <c r="AV220" s="433"/>
      <c r="AW220" s="433"/>
      <c r="AX220" s="433"/>
      <c r="AY220" s="433"/>
      <c r="AZ220" s="434"/>
      <c r="BA220" s="126"/>
      <c r="BB220" s="55"/>
      <c r="BC220" s="55"/>
      <c r="BD220" s="55"/>
      <c r="BE220" s="55"/>
      <c r="BF220" s="55"/>
      <c r="BG220" s="55"/>
      <c r="BH220" s="55"/>
      <c r="BI220" s="55"/>
      <c r="CJ220" s="118"/>
      <c r="CK220" s="118"/>
      <c r="CL220" s="118"/>
      <c r="CM220" s="118"/>
      <c r="CN220" s="118"/>
      <c r="CO220" s="118"/>
      <c r="CP220" s="118"/>
      <c r="CQ220" s="118"/>
      <c r="CR220" s="118"/>
    </row>
    <row r="221" spans="2:96" ht="25" customHeight="1">
      <c r="B221" s="146">
        <f t="shared" si="40"/>
        <v>20</v>
      </c>
      <c r="C221" s="92">
        <f t="shared" si="29"/>
        <v>66.25</v>
      </c>
      <c r="D221" s="92">
        <f t="shared" si="30"/>
        <v>92.212756999999996</v>
      </c>
      <c r="E221" s="92">
        <f t="shared" si="31"/>
        <v>34.846000000000004</v>
      </c>
      <c r="F221" s="92">
        <f t="shared" si="32"/>
        <v>59.494357999999998</v>
      </c>
      <c r="G221" s="92">
        <f t="shared" si="33"/>
        <v>61.377332100000004</v>
      </c>
      <c r="H221" s="92">
        <f t="shared" si="34"/>
        <v>37.24</v>
      </c>
      <c r="I221" s="92">
        <f t="shared" si="35"/>
        <v>52.423679</v>
      </c>
      <c r="J221" s="92">
        <f t="shared" si="36"/>
        <v>51.536834999999996</v>
      </c>
      <c r="K221" s="92">
        <f t="shared" si="37"/>
        <v>47.88</v>
      </c>
      <c r="L221" s="92">
        <f t="shared" si="38"/>
        <v>52.535000000000004</v>
      </c>
      <c r="M221" s="92">
        <f t="shared" si="39"/>
        <v>75.81</v>
      </c>
      <c r="P221" s="137"/>
      <c r="Q221" s="138"/>
      <c r="R221" s="138"/>
      <c r="S221" s="138"/>
      <c r="T221" s="138"/>
      <c r="U221" s="138"/>
      <c r="V221" s="138"/>
      <c r="W221" s="138"/>
      <c r="X221" s="138"/>
      <c r="Y221" s="138"/>
      <c r="Z221" s="438">
        <v>14.999999999999998</v>
      </c>
      <c r="AA221" s="433">
        <v>33.616666666666667</v>
      </c>
      <c r="AB221" s="433">
        <v>38.421971000000006</v>
      </c>
      <c r="AC221" s="433">
        <v>15.694000000000003</v>
      </c>
      <c r="AD221" s="433">
        <v>29.097119333333335</v>
      </c>
      <c r="AE221" s="433">
        <v>31.42398093333334</v>
      </c>
      <c r="AF221" s="433">
        <v>17.29</v>
      </c>
      <c r="AG221" s="433">
        <v>25.195786000000002</v>
      </c>
      <c r="AH221" s="433">
        <v>25.121926666666671</v>
      </c>
      <c r="AI221" s="433">
        <v>23.141999999999996</v>
      </c>
      <c r="AJ221" s="433">
        <v>22.277500000000003</v>
      </c>
      <c r="AK221" s="433">
        <v>35.732666666666667</v>
      </c>
      <c r="AL221" s="433">
        <v>1.33</v>
      </c>
      <c r="AM221" s="433">
        <v>1</v>
      </c>
      <c r="AN221" s="433"/>
      <c r="AO221" s="433"/>
      <c r="AP221" s="433"/>
      <c r="AQ221" s="433"/>
      <c r="AR221" s="433"/>
      <c r="AS221" s="433"/>
      <c r="AT221" s="433"/>
      <c r="AU221" s="433"/>
      <c r="AV221" s="433"/>
      <c r="AW221" s="433"/>
      <c r="AX221" s="433"/>
      <c r="AY221" s="433"/>
      <c r="AZ221" s="434"/>
      <c r="BA221" s="126"/>
      <c r="BB221" s="55"/>
      <c r="BC221" s="55"/>
      <c r="BD221" s="55"/>
      <c r="BE221" s="55"/>
      <c r="BF221" s="55"/>
      <c r="BG221" s="55"/>
      <c r="BH221" s="55"/>
      <c r="BI221" s="55"/>
      <c r="CJ221" s="118"/>
      <c r="CK221" s="118"/>
      <c r="CL221" s="118"/>
      <c r="CM221" s="118"/>
      <c r="CN221" s="118"/>
      <c r="CO221" s="118"/>
      <c r="CP221" s="118"/>
      <c r="CQ221" s="118"/>
      <c r="CR221" s="118"/>
    </row>
    <row r="222" spans="2:96" ht="25" customHeight="1">
      <c r="B222" s="146">
        <f t="shared" si="40"/>
        <v>30</v>
      </c>
      <c r="C222" s="92">
        <f t="shared" si="29"/>
        <v>75.567999999999998</v>
      </c>
      <c r="D222" s="92">
        <f t="shared" si="30"/>
        <v>109.94595733333334</v>
      </c>
      <c r="E222" s="92">
        <f t="shared" si="31"/>
        <v>38.304000000000002</v>
      </c>
      <c r="F222" s="92">
        <f t="shared" si="32"/>
        <v>68.922905333333333</v>
      </c>
      <c r="G222" s="92">
        <f t="shared" si="33"/>
        <v>71.951554733333353</v>
      </c>
      <c r="H222" s="92">
        <f t="shared" si="34"/>
        <v>39.900000000000006</v>
      </c>
      <c r="I222" s="92">
        <f t="shared" si="35"/>
        <v>58.357119333333337</v>
      </c>
      <c r="J222" s="92">
        <f t="shared" si="36"/>
        <v>57.594985000000001</v>
      </c>
      <c r="K222" s="92">
        <f t="shared" si="37"/>
        <v>55.86</v>
      </c>
      <c r="L222" s="92">
        <f t="shared" si="38"/>
        <v>60.515000000000001</v>
      </c>
      <c r="M222" s="92">
        <f t="shared" si="39"/>
        <v>88.666666666666657</v>
      </c>
      <c r="P222" s="137"/>
      <c r="Q222" s="138"/>
      <c r="R222" s="138"/>
      <c r="S222" s="138"/>
      <c r="T222" s="138"/>
      <c r="U222" s="138"/>
      <c r="V222" s="138"/>
      <c r="W222" s="138"/>
      <c r="X222" s="138"/>
      <c r="Y222" s="138"/>
      <c r="Z222" s="438">
        <v>19.999999999999996</v>
      </c>
      <c r="AA222" s="433">
        <v>36.325000000000003</v>
      </c>
      <c r="AB222" s="433">
        <v>48.766311999999992</v>
      </c>
      <c r="AC222" s="433">
        <v>17.423000000000002</v>
      </c>
      <c r="AD222" s="433">
        <v>32.795339499999997</v>
      </c>
      <c r="AE222" s="433">
        <v>35.205485700000004</v>
      </c>
      <c r="AF222" s="433">
        <v>18.62</v>
      </c>
      <c r="AG222" s="433">
        <v>26.211839500000004</v>
      </c>
      <c r="AH222" s="433">
        <v>27.153945</v>
      </c>
      <c r="AI222" s="433">
        <v>26.334000000000003</v>
      </c>
      <c r="AJ222" s="433">
        <v>26.267499999999998</v>
      </c>
      <c r="AK222" s="433">
        <v>41.096999999999994</v>
      </c>
      <c r="AL222" s="433">
        <v>1.33</v>
      </c>
      <c r="AM222" s="433">
        <v>1</v>
      </c>
      <c r="AN222" s="433"/>
      <c r="AO222" s="433"/>
      <c r="AP222" s="433"/>
      <c r="AQ222" s="433"/>
      <c r="AR222" s="433"/>
      <c r="AS222" s="433"/>
      <c r="AT222" s="433"/>
      <c r="AU222" s="433"/>
      <c r="AV222" s="433"/>
      <c r="AW222" s="433"/>
      <c r="AX222" s="433"/>
      <c r="AY222" s="433"/>
      <c r="AZ222" s="434"/>
      <c r="BA222" s="126"/>
      <c r="BB222" s="55"/>
      <c r="BC222" s="55"/>
      <c r="BD222" s="55"/>
      <c r="BE222" s="55"/>
      <c r="BF222" s="55"/>
      <c r="BG222" s="304"/>
      <c r="BH222" s="304"/>
      <c r="BI222" s="304"/>
      <c r="CJ222" s="118"/>
      <c r="CK222" s="118"/>
      <c r="CL222" s="118"/>
      <c r="CM222" s="118"/>
      <c r="CN222" s="118"/>
      <c r="CO222" s="118"/>
      <c r="CP222" s="118"/>
      <c r="CQ222" s="118"/>
      <c r="CR222" s="118"/>
    </row>
    <row r="223" spans="2:96" ht="25" customHeight="1">
      <c r="B223" s="146">
        <f t="shared" si="40"/>
        <v>40</v>
      </c>
      <c r="C223" s="92">
        <f t="shared" si="29"/>
        <v>86.216000000000008</v>
      </c>
      <c r="D223" s="92">
        <f t="shared" si="30"/>
        <v>122.35913549999999</v>
      </c>
      <c r="E223" s="92">
        <f t="shared" si="31"/>
        <v>40.033000000000001</v>
      </c>
      <c r="F223" s="92">
        <f t="shared" si="32"/>
        <v>73.637179000000003</v>
      </c>
      <c r="G223" s="92">
        <f t="shared" si="33"/>
        <v>77.238666050000006</v>
      </c>
      <c r="H223" s="92">
        <f t="shared" si="34"/>
        <v>47.88</v>
      </c>
      <c r="I223" s="92">
        <f t="shared" si="35"/>
        <v>66.683739500000001</v>
      </c>
      <c r="J223" s="92">
        <f t="shared" si="36"/>
        <v>66.471238749999998</v>
      </c>
      <c r="K223" s="92">
        <f t="shared" si="37"/>
        <v>59.85</v>
      </c>
      <c r="L223" s="92">
        <f t="shared" si="38"/>
        <v>64.50500000000001</v>
      </c>
      <c r="M223" s="92">
        <f t="shared" si="39"/>
        <v>95.094999999999999</v>
      </c>
      <c r="P223" s="137"/>
      <c r="Q223" s="138"/>
      <c r="R223" s="138"/>
      <c r="S223" s="138"/>
      <c r="T223" s="138"/>
      <c r="U223" s="138"/>
      <c r="V223" s="138"/>
      <c r="W223" s="138"/>
      <c r="X223" s="138"/>
      <c r="Y223" s="138"/>
      <c r="Z223" s="438">
        <v>24.999999999999996</v>
      </c>
      <c r="AA223" s="433">
        <v>40.984000000000002</v>
      </c>
      <c r="AB223" s="433">
        <v>54.972916599999998</v>
      </c>
      <c r="AC223" s="433">
        <v>18.4604</v>
      </c>
      <c r="AD223" s="433">
        <v>35.014271600000001</v>
      </c>
      <c r="AE223" s="433">
        <v>37.474388560000001</v>
      </c>
      <c r="AF223" s="433">
        <v>22.343999999999998</v>
      </c>
      <c r="AG223" s="433">
        <v>28.674799999999998</v>
      </c>
      <c r="AH223" s="433">
        <v>31.453834999999994</v>
      </c>
      <c r="AI223" s="433">
        <v>28.249200000000002</v>
      </c>
      <c r="AJ223" s="433">
        <v>28.661500000000004</v>
      </c>
      <c r="AK223" s="433">
        <v>44.315600000000011</v>
      </c>
      <c r="AL223" s="433">
        <v>1.33</v>
      </c>
      <c r="AM223" s="433">
        <v>1</v>
      </c>
      <c r="AN223" s="433"/>
      <c r="AO223" s="433"/>
      <c r="AP223" s="433"/>
      <c r="AQ223" s="433"/>
      <c r="AR223" s="433"/>
      <c r="AS223" s="433"/>
      <c r="AT223" s="433"/>
      <c r="AU223" s="433"/>
      <c r="AV223" s="433"/>
      <c r="AW223" s="433"/>
      <c r="AX223" s="433"/>
      <c r="AY223" s="433"/>
      <c r="AZ223" s="434"/>
      <c r="BA223" s="126"/>
      <c r="BB223" s="55"/>
      <c r="BC223" s="55"/>
      <c r="BD223" s="55"/>
      <c r="BE223" s="55"/>
      <c r="BF223" s="55"/>
      <c r="BG223" s="130"/>
      <c r="BH223" s="130"/>
      <c r="BI223" s="130"/>
      <c r="CJ223" s="118"/>
      <c r="CK223" s="118"/>
      <c r="CL223" s="118"/>
      <c r="CM223" s="118"/>
      <c r="CN223" s="118"/>
      <c r="CO223" s="118"/>
      <c r="CP223" s="118"/>
      <c r="CQ223" s="118"/>
      <c r="CR223" s="118"/>
    </row>
    <row r="224" spans="2:96" ht="25" customHeight="1">
      <c r="B224" s="146">
        <f t="shared" si="40"/>
        <v>60</v>
      </c>
      <c r="C224" s="92">
        <f t="shared" si="29"/>
        <v>100.06400000000001</v>
      </c>
      <c r="D224" s="92">
        <f t="shared" si="30"/>
        <v>134.77231366666669</v>
      </c>
      <c r="E224" s="92">
        <f t="shared" si="31"/>
        <v>41.762</v>
      </c>
      <c r="F224" s="92">
        <f t="shared" si="32"/>
        <v>78.35145266666666</v>
      </c>
      <c r="G224" s="92">
        <f t="shared" si="33"/>
        <v>82.525777366666674</v>
      </c>
      <c r="H224" s="92">
        <f t="shared" si="34"/>
        <v>56.74666666666667</v>
      </c>
      <c r="I224" s="92">
        <f t="shared" si="35"/>
        <v>76.952159666666674</v>
      </c>
      <c r="J224" s="92">
        <f t="shared" si="36"/>
        <v>75.827400833333328</v>
      </c>
      <c r="K224" s="92">
        <f t="shared" si="37"/>
        <v>71.820000000000007</v>
      </c>
      <c r="L224" s="92">
        <f t="shared" si="38"/>
        <v>68.495000000000005</v>
      </c>
      <c r="M224" s="92">
        <f t="shared" si="39"/>
        <v>101.52333333333333</v>
      </c>
      <c r="P224" s="137"/>
      <c r="Q224" s="138"/>
      <c r="R224" s="138"/>
      <c r="S224" s="138"/>
      <c r="T224" s="138"/>
      <c r="U224" s="138"/>
      <c r="V224" s="138"/>
      <c r="W224" s="138"/>
      <c r="X224" s="138"/>
      <c r="Y224" s="138"/>
      <c r="Z224" s="438">
        <v>29.999999999999996</v>
      </c>
      <c r="AA224" s="433">
        <v>45.066666666666663</v>
      </c>
      <c r="AB224" s="433">
        <v>59.110652999999999</v>
      </c>
      <c r="AC224" s="433">
        <v>19.152000000000001</v>
      </c>
      <c r="AD224" s="433">
        <v>36.493559666666663</v>
      </c>
      <c r="AE224" s="433">
        <v>38.986990466666668</v>
      </c>
      <c r="AF224" s="433">
        <v>24.826666666666664</v>
      </c>
      <c r="AG224" s="433">
        <v>31.210666666666665</v>
      </c>
      <c r="AH224" s="433">
        <v>35.078195833333332</v>
      </c>
      <c r="AI224" s="433">
        <v>29.526000000000007</v>
      </c>
      <c r="AJ224" s="433">
        <v>30.2575</v>
      </c>
      <c r="AK224" s="433">
        <v>46.461333333333343</v>
      </c>
      <c r="AL224" s="433">
        <v>1.33</v>
      </c>
      <c r="AM224" s="433">
        <v>1</v>
      </c>
      <c r="AN224" s="433"/>
      <c r="AO224" s="433"/>
      <c r="AP224" s="433"/>
      <c r="AQ224" s="433"/>
      <c r="AR224" s="433"/>
      <c r="AS224" s="433"/>
      <c r="AT224" s="433"/>
      <c r="AU224" s="433"/>
      <c r="AV224" s="433"/>
      <c r="AW224" s="433"/>
      <c r="AX224" s="433"/>
      <c r="AY224" s="433"/>
      <c r="AZ224" s="434"/>
      <c r="BA224" s="126"/>
      <c r="BB224" s="55"/>
      <c r="BC224" s="55"/>
      <c r="BD224" s="55"/>
      <c r="BE224" s="55"/>
      <c r="BF224" s="55"/>
      <c r="BG224" s="304"/>
      <c r="BH224" s="304"/>
      <c r="BI224" s="304"/>
      <c r="CJ224" s="118"/>
      <c r="CK224" s="118"/>
      <c r="CL224" s="118"/>
      <c r="CM224" s="118"/>
      <c r="CN224" s="118"/>
      <c r="CO224" s="118"/>
      <c r="CP224" s="118"/>
      <c r="CQ224" s="118"/>
      <c r="CR224" s="118"/>
    </row>
    <row r="225" spans="2:96" ht="25" customHeight="1">
      <c r="B225" s="146">
        <f t="shared" si="40"/>
        <v>80</v>
      </c>
      <c r="C225" s="92">
        <f t="shared" si="29"/>
        <v>110.18799999999999</v>
      </c>
      <c r="D225" s="92">
        <f t="shared" si="30"/>
        <v>140.97890275</v>
      </c>
      <c r="E225" s="92">
        <f t="shared" si="31"/>
        <v>42.6265</v>
      </c>
      <c r="F225" s="92">
        <f t="shared" si="32"/>
        <v>80.708589500000002</v>
      </c>
      <c r="G225" s="92">
        <f t="shared" si="33"/>
        <v>85.169333025</v>
      </c>
      <c r="H225" s="92">
        <f t="shared" si="34"/>
        <v>61.180000000000007</v>
      </c>
      <c r="I225" s="92">
        <f t="shared" si="35"/>
        <v>82.086369750000003</v>
      </c>
      <c r="J225" s="92">
        <f t="shared" si="36"/>
        <v>83.470550625000001</v>
      </c>
      <c r="K225" s="92">
        <f t="shared" si="37"/>
        <v>77.805000000000007</v>
      </c>
      <c r="L225" s="92">
        <f t="shared" si="38"/>
        <v>70.490000000000009</v>
      </c>
      <c r="M225" s="92">
        <f t="shared" si="39"/>
        <v>104.73750000000001</v>
      </c>
      <c r="P225" s="137"/>
      <c r="Q225" s="138"/>
      <c r="R225" s="138"/>
      <c r="S225" s="138"/>
      <c r="T225" s="138"/>
      <c r="U225" s="138"/>
      <c r="V225" s="138"/>
      <c r="W225" s="138"/>
      <c r="X225" s="138"/>
      <c r="Y225" s="138"/>
      <c r="Z225" s="438">
        <v>35</v>
      </c>
      <c r="AA225" s="433">
        <v>48.440000000000005</v>
      </c>
      <c r="AB225" s="433">
        <v>62.066179000000005</v>
      </c>
      <c r="AC225" s="433">
        <v>19.646000000000004</v>
      </c>
      <c r="AD225" s="433">
        <v>37.550193999999998</v>
      </c>
      <c r="AE225" s="433">
        <v>40.067420400000003</v>
      </c>
      <c r="AF225" s="433">
        <v>26.6</v>
      </c>
      <c r="AG225" s="433">
        <v>33.461262900000008</v>
      </c>
      <c r="AH225" s="433">
        <v>37.667025000000002</v>
      </c>
      <c r="AI225" s="433">
        <v>31.046000000000003</v>
      </c>
      <c r="AJ225" s="433">
        <v>31.397500000000008</v>
      </c>
      <c r="AK225" s="433">
        <v>47.994</v>
      </c>
      <c r="AL225" s="433">
        <v>1.33</v>
      </c>
      <c r="AM225" s="433">
        <v>1</v>
      </c>
      <c r="AN225" s="433"/>
      <c r="AO225" s="433"/>
      <c r="AP225" s="433"/>
      <c r="AQ225" s="433"/>
      <c r="AR225" s="433"/>
      <c r="AS225" s="433"/>
      <c r="AT225" s="433"/>
      <c r="AU225" s="433"/>
      <c r="AV225" s="433"/>
      <c r="AW225" s="433"/>
      <c r="AX225" s="433"/>
      <c r="AY225" s="433"/>
      <c r="AZ225" s="434"/>
      <c r="BA225" s="126"/>
      <c r="BB225" s="55"/>
      <c r="BC225" s="55"/>
      <c r="BD225" s="55"/>
      <c r="BE225" s="55"/>
      <c r="BF225" s="55"/>
      <c r="BG225" s="55"/>
      <c r="BH225" s="55"/>
      <c r="BI225" s="55"/>
      <c r="CJ225" s="118"/>
      <c r="CK225" s="118"/>
      <c r="CL225" s="118"/>
      <c r="CM225" s="118"/>
      <c r="CN225" s="118"/>
      <c r="CO225" s="118"/>
      <c r="CP225" s="118"/>
      <c r="CQ225" s="118"/>
      <c r="CR225" s="118"/>
    </row>
    <row r="226" spans="2:96" ht="25" customHeight="1">
      <c r="B226" s="146">
        <f t="shared" si="40"/>
        <v>100</v>
      </c>
      <c r="C226" s="92">
        <f t="shared" si="29"/>
        <v>118.8224</v>
      </c>
      <c r="D226" s="92">
        <f t="shared" si="30"/>
        <v>144.70285620000001</v>
      </c>
      <c r="E226" s="92">
        <f t="shared" si="31"/>
        <v>43.145200000000003</v>
      </c>
      <c r="F226" s="92">
        <f t="shared" si="32"/>
        <v>82.122871600000011</v>
      </c>
      <c r="G226" s="92">
        <f t="shared" si="33"/>
        <v>86.755466420000005</v>
      </c>
      <c r="H226" s="92">
        <f t="shared" si="34"/>
        <v>63.84</v>
      </c>
      <c r="I226" s="92">
        <f t="shared" si="35"/>
        <v>85.166895799999992</v>
      </c>
      <c r="J226" s="92">
        <f t="shared" si="36"/>
        <v>88.056440499999994</v>
      </c>
      <c r="K226" s="92">
        <f t="shared" si="37"/>
        <v>81.396000000000015</v>
      </c>
      <c r="L226" s="92">
        <f t="shared" si="38"/>
        <v>71.686999999999998</v>
      </c>
      <c r="M226" s="92">
        <f t="shared" si="39"/>
        <v>106.66600000000001</v>
      </c>
      <c r="P226" s="137"/>
      <c r="Q226" s="138"/>
      <c r="R226" s="138"/>
      <c r="S226" s="138"/>
      <c r="T226" s="138"/>
      <c r="U226" s="138"/>
      <c r="V226" s="138"/>
      <c r="W226" s="138"/>
      <c r="X226" s="138"/>
      <c r="Y226" s="138"/>
      <c r="Z226" s="438">
        <v>39.999999999999993</v>
      </c>
      <c r="AA226" s="433">
        <v>51.370000000000005</v>
      </c>
      <c r="AB226" s="433">
        <v>64.282823499999992</v>
      </c>
      <c r="AC226" s="433">
        <v>20.016500000000001</v>
      </c>
      <c r="AD226" s="433">
        <v>38.342669750000006</v>
      </c>
      <c r="AE226" s="433">
        <v>40.877742850000004</v>
      </c>
      <c r="AF226" s="433">
        <v>27.93</v>
      </c>
      <c r="AG226" s="433">
        <v>35.371667537500002</v>
      </c>
      <c r="AH226" s="433">
        <v>39.608646875000005</v>
      </c>
      <c r="AI226" s="433">
        <v>33.515999999999998</v>
      </c>
      <c r="AJ226" s="433">
        <v>32.252500000000005</v>
      </c>
      <c r="AK226" s="433">
        <v>49.143500000000003</v>
      </c>
      <c r="AL226" s="433">
        <v>1.33</v>
      </c>
      <c r="AM226" s="433">
        <v>1</v>
      </c>
      <c r="AN226" s="433"/>
      <c r="AO226" s="433"/>
      <c r="AP226" s="433"/>
      <c r="AQ226" s="433"/>
      <c r="AR226" s="433"/>
      <c r="AS226" s="433"/>
      <c r="AT226" s="433"/>
      <c r="AU226" s="433"/>
      <c r="AV226" s="433"/>
      <c r="AW226" s="433"/>
      <c r="AX226" s="433"/>
      <c r="AY226" s="433"/>
      <c r="AZ226" s="434"/>
      <c r="BA226" s="126"/>
      <c r="BB226" s="55"/>
      <c r="BC226" s="55"/>
      <c r="BD226" s="55"/>
      <c r="BE226" s="55"/>
      <c r="BF226" s="55"/>
      <c r="BG226" s="55"/>
      <c r="BH226" s="55"/>
      <c r="BI226" s="55"/>
      <c r="CJ226" s="118"/>
      <c r="CK226" s="118"/>
      <c r="CL226" s="118"/>
      <c r="CM226" s="118"/>
      <c r="CN226" s="118"/>
      <c r="CO226" s="118"/>
      <c r="CP226" s="118"/>
      <c r="CQ226" s="118"/>
      <c r="CR226" s="118"/>
    </row>
    <row r="227" spans="2:96" ht="25" customHeight="1">
      <c r="B227" s="146">
        <f t="shared" si="40"/>
        <v>150</v>
      </c>
      <c r="C227" s="92">
        <f t="shared" si="29"/>
        <v>137.80160000000001</v>
      </c>
      <c r="D227" s="92">
        <f t="shared" si="30"/>
        <v>149.66812746666668</v>
      </c>
      <c r="E227" s="92">
        <f t="shared" si="31"/>
        <v>43.836800000000004</v>
      </c>
      <c r="F227" s="92">
        <f t="shared" si="32"/>
        <v>84.008581066666665</v>
      </c>
      <c r="G227" s="92">
        <f t="shared" si="33"/>
        <v>88.870310946666677</v>
      </c>
      <c r="H227" s="92">
        <f t="shared" si="34"/>
        <v>67.38666666666667</v>
      </c>
      <c r="I227" s="92">
        <f t="shared" si="35"/>
        <v>89.274263866666672</v>
      </c>
      <c r="J227" s="92">
        <f t="shared" si="36"/>
        <v>94.17096033333334</v>
      </c>
      <c r="K227" s="92">
        <f t="shared" si="37"/>
        <v>86.183999999999997</v>
      </c>
      <c r="L227" s="92">
        <f t="shared" si="38"/>
        <v>73.283000000000001</v>
      </c>
      <c r="M227" s="92">
        <f t="shared" si="39"/>
        <v>109.23733333333335</v>
      </c>
      <c r="P227" s="137"/>
      <c r="Q227" s="138"/>
      <c r="R227" s="138"/>
      <c r="S227" s="138"/>
      <c r="T227" s="138"/>
      <c r="U227" s="138"/>
      <c r="V227" s="138"/>
      <c r="W227" s="138"/>
      <c r="X227" s="138"/>
      <c r="Y227" s="138"/>
      <c r="Z227" s="438">
        <v>45</v>
      </c>
      <c r="AA227" s="433">
        <v>54.004444444444452</v>
      </c>
      <c r="AB227" s="433">
        <v>66.006880333333356</v>
      </c>
      <c r="AC227" s="433">
        <v>20.304666666666666</v>
      </c>
      <c r="AD227" s="433">
        <v>38.959039777777782</v>
      </c>
      <c r="AE227" s="433">
        <v>41.507993644444447</v>
      </c>
      <c r="AF227" s="433">
        <v>28.964444444444446</v>
      </c>
      <c r="AG227" s="433">
        <v>36.857537811111115</v>
      </c>
      <c r="AH227" s="433">
        <v>41.11879722222222</v>
      </c>
      <c r="AI227" s="433">
        <v>35.703111111111113</v>
      </c>
      <c r="AJ227" s="433">
        <v>32.917500000000004</v>
      </c>
      <c r="AK227" s="433">
        <v>50.037555555555549</v>
      </c>
      <c r="AL227" s="433">
        <v>1.33</v>
      </c>
      <c r="AM227" s="433">
        <v>1</v>
      </c>
      <c r="AN227" s="433"/>
      <c r="AO227" s="433"/>
      <c r="AP227" s="433"/>
      <c r="AQ227" s="433"/>
      <c r="AR227" s="433"/>
      <c r="AS227" s="433"/>
      <c r="AT227" s="433"/>
      <c r="AU227" s="433"/>
      <c r="AV227" s="433"/>
      <c r="AW227" s="433"/>
      <c r="AX227" s="433"/>
      <c r="AY227" s="433"/>
      <c r="AZ227" s="434"/>
      <c r="BA227" s="126"/>
      <c r="BB227" s="55"/>
      <c r="BC227" s="55"/>
      <c r="BD227" s="55"/>
      <c r="BE227" s="55"/>
      <c r="BF227" s="55"/>
      <c r="BG227" s="55"/>
      <c r="BH227" s="55"/>
      <c r="BI227" s="55"/>
      <c r="CJ227" s="118"/>
      <c r="CK227" s="118"/>
      <c r="CL227" s="118"/>
      <c r="CM227" s="118"/>
      <c r="CN227" s="118"/>
      <c r="CO227" s="118"/>
      <c r="CP227" s="118"/>
      <c r="CQ227" s="118"/>
      <c r="CR227" s="118"/>
    </row>
    <row r="228" spans="2:96" ht="25" customHeight="1">
      <c r="B228" s="146">
        <f t="shared" si="40"/>
        <v>200</v>
      </c>
      <c r="C228" s="92">
        <f t="shared" si="29"/>
        <v>155.2912</v>
      </c>
      <c r="D228" s="92">
        <f t="shared" si="30"/>
        <v>152.15076310000001</v>
      </c>
      <c r="E228" s="92">
        <f t="shared" si="31"/>
        <v>44.182600000000001</v>
      </c>
      <c r="F228" s="92">
        <f t="shared" si="32"/>
        <v>84.951435800000013</v>
      </c>
      <c r="G228" s="92">
        <f t="shared" si="33"/>
        <v>89.92773321</v>
      </c>
      <c r="H228" s="92">
        <f t="shared" si="34"/>
        <v>69.16</v>
      </c>
      <c r="I228" s="92">
        <f t="shared" si="35"/>
        <v>91.327947900000012</v>
      </c>
      <c r="J228" s="92">
        <f t="shared" si="36"/>
        <v>97.228220250000007</v>
      </c>
      <c r="K228" s="92">
        <f t="shared" si="37"/>
        <v>90.865600000000001</v>
      </c>
      <c r="L228" s="92">
        <f t="shared" si="38"/>
        <v>74.081000000000003</v>
      </c>
      <c r="M228" s="92">
        <f t="shared" si="39"/>
        <v>110.523</v>
      </c>
      <c r="P228" s="137"/>
      <c r="Q228" s="138"/>
      <c r="R228" s="138"/>
      <c r="S228" s="138"/>
      <c r="T228" s="138"/>
      <c r="U228" s="138"/>
      <c r="V228" s="138"/>
      <c r="W228" s="138"/>
      <c r="X228" s="138"/>
      <c r="Y228" s="138"/>
      <c r="Z228" s="438">
        <v>49.999999999999993</v>
      </c>
      <c r="AA228" s="433">
        <v>56.432000000000002</v>
      </c>
      <c r="AB228" s="433">
        <v>67.386125800000002</v>
      </c>
      <c r="AC228" s="433">
        <v>20.5352</v>
      </c>
      <c r="AD228" s="433">
        <v>39.452135800000001</v>
      </c>
      <c r="AE228" s="433">
        <v>42.01219428000001</v>
      </c>
      <c r="AF228" s="433">
        <v>29.792000000000005</v>
      </c>
      <c r="AG228" s="433">
        <v>38.046234030000001</v>
      </c>
      <c r="AH228" s="433">
        <v>42.3269175</v>
      </c>
      <c r="AI228" s="433">
        <v>37.452799999999996</v>
      </c>
      <c r="AJ228" s="433">
        <v>33.449500000000008</v>
      </c>
      <c r="AK228" s="433">
        <v>50.752800000000001</v>
      </c>
      <c r="AL228" s="433">
        <v>1.33</v>
      </c>
      <c r="AM228" s="433">
        <v>1</v>
      </c>
      <c r="AN228" s="433"/>
      <c r="AO228" s="433"/>
      <c r="AP228" s="433"/>
      <c r="AQ228" s="433"/>
      <c r="AR228" s="433"/>
      <c r="AS228" s="433"/>
      <c r="AT228" s="433"/>
      <c r="AU228" s="433"/>
      <c r="AV228" s="433"/>
      <c r="AW228" s="433"/>
      <c r="AX228" s="433"/>
      <c r="AY228" s="433"/>
      <c r="AZ228" s="434"/>
      <c r="BA228" s="126"/>
      <c r="BB228" s="55"/>
      <c r="BC228" s="55"/>
      <c r="BD228" s="55"/>
      <c r="BE228" s="55"/>
      <c r="BF228" s="55"/>
      <c r="BG228" s="55"/>
      <c r="BH228" s="55"/>
      <c r="BI228" s="55"/>
      <c r="CJ228" s="118"/>
      <c r="CK228" s="118"/>
      <c r="CL228" s="118"/>
      <c r="CM228" s="118"/>
      <c r="CN228" s="118"/>
      <c r="CO228" s="118"/>
      <c r="CP228" s="118"/>
      <c r="CQ228" s="118"/>
      <c r="CR228" s="118"/>
    </row>
    <row r="229" spans="2:96" ht="25" customHeight="1">
      <c r="B229" s="146">
        <f t="shared" si="40"/>
        <v>200.1</v>
      </c>
      <c r="C229" s="92">
        <f t="shared" si="29"/>
        <v>155.32543328335831</v>
      </c>
      <c r="D229" s="92">
        <f t="shared" si="30"/>
        <v>172.16448519240379</v>
      </c>
      <c r="E229" s="92">
        <f t="shared" si="31"/>
        <v>53.147338830584715</v>
      </c>
      <c r="F229" s="92">
        <f t="shared" si="32"/>
        <v>84.952849375312354</v>
      </c>
      <c r="G229" s="92">
        <f t="shared" si="33"/>
        <v>89.929318550724631</v>
      </c>
      <c r="H229" s="92">
        <f t="shared" si="34"/>
        <v>71.88199400299851</v>
      </c>
      <c r="I229" s="92">
        <f t="shared" si="35"/>
        <v>91.331026886556714</v>
      </c>
      <c r="J229" s="92">
        <f t="shared" si="36"/>
        <v>97.23280384807596</v>
      </c>
      <c r="K229" s="92">
        <f t="shared" si="37"/>
        <v>90.873363318340836</v>
      </c>
      <c r="L229" s="92">
        <f t="shared" si="38"/>
        <v>74.082196401799109</v>
      </c>
      <c r="M229" s="92">
        <f t="shared" si="39"/>
        <v>110.52492753623189</v>
      </c>
      <c r="P229" s="137"/>
      <c r="Q229" s="138"/>
      <c r="R229" s="138"/>
      <c r="S229" s="138"/>
      <c r="T229" s="138"/>
      <c r="U229" s="138"/>
      <c r="V229" s="138"/>
      <c r="W229" s="138"/>
      <c r="X229" s="138"/>
      <c r="Y229" s="138"/>
      <c r="Z229" s="438">
        <v>59.999999999999993</v>
      </c>
      <c r="AA229" s="433">
        <v>60.873333333333335</v>
      </c>
      <c r="AB229" s="433">
        <v>69.454993999999999</v>
      </c>
      <c r="AC229" s="433">
        <v>20.881</v>
      </c>
      <c r="AD229" s="433">
        <v>40.191779833333335</v>
      </c>
      <c r="AE229" s="433">
        <v>42.768495233333333</v>
      </c>
      <c r="AF229" s="433">
        <v>31.033333333333331</v>
      </c>
      <c r="AG229" s="433">
        <v>39.829278358333333</v>
      </c>
      <c r="AH229" s="433">
        <v>44.139097916666671</v>
      </c>
      <c r="AI229" s="433">
        <v>40.077333333333328</v>
      </c>
      <c r="AJ229" s="433">
        <v>34.247500000000002</v>
      </c>
      <c r="AK229" s="433">
        <v>51.82566666666667</v>
      </c>
      <c r="AL229" s="433">
        <v>1.33</v>
      </c>
      <c r="AM229" s="433">
        <v>1</v>
      </c>
      <c r="AN229" s="433"/>
      <c r="AO229" s="433"/>
      <c r="AP229" s="433"/>
      <c r="AQ229" s="433"/>
      <c r="AR229" s="433"/>
      <c r="AS229" s="433"/>
      <c r="AT229" s="433"/>
      <c r="AU229" s="433"/>
      <c r="AV229" s="433"/>
      <c r="AW229" s="433"/>
      <c r="AX229" s="433"/>
      <c r="AY229" s="433"/>
      <c r="AZ229" s="434"/>
      <c r="BA229" s="126"/>
      <c r="BB229" s="55"/>
      <c r="BC229" s="55"/>
      <c r="BD229" s="55"/>
      <c r="BE229" s="55"/>
      <c r="BF229" s="55"/>
      <c r="BG229" s="55"/>
      <c r="BH229" s="55"/>
      <c r="BI229" s="55"/>
      <c r="CJ229" s="118"/>
      <c r="CK229" s="118"/>
      <c r="CL229" s="118"/>
      <c r="CM229" s="118"/>
      <c r="CN229" s="118"/>
      <c r="CO229" s="118"/>
      <c r="CP229" s="118"/>
      <c r="CQ229" s="118"/>
      <c r="CR229" s="118"/>
    </row>
    <row r="230" spans="2:96" ht="25" customHeight="1" thickBot="1">
      <c r="B230" s="146">
        <f t="shared" si="40"/>
        <v>250</v>
      </c>
      <c r="C230" s="92">
        <f t="shared" si="29"/>
        <v>172.18495999999999</v>
      </c>
      <c r="D230" s="92">
        <f t="shared" si="30"/>
        <v>178.64034448000001</v>
      </c>
      <c r="E230" s="92">
        <f t="shared" si="31"/>
        <v>58.292560000000002</v>
      </c>
      <c r="F230" s="92">
        <f t="shared" si="32"/>
        <v>89.137861479999998</v>
      </c>
      <c r="G230" s="92">
        <f t="shared" si="33"/>
        <v>92.921639925999997</v>
      </c>
      <c r="H230" s="92">
        <f t="shared" si="34"/>
        <v>77.668000000000006</v>
      </c>
      <c r="I230" s="92">
        <f t="shared" si="35"/>
        <v>94.420118740000007</v>
      </c>
      <c r="J230" s="92">
        <f t="shared" si="36"/>
        <v>99.296932150000004</v>
      </c>
      <c r="K230" s="92">
        <f t="shared" si="37"/>
        <v>95.47936</v>
      </c>
      <c r="L230" s="92">
        <f t="shared" si="38"/>
        <v>74.55980000000001</v>
      </c>
      <c r="M230" s="92">
        <f t="shared" si="39"/>
        <v>111.29440000000001</v>
      </c>
      <c r="P230" s="137"/>
      <c r="Q230" s="138"/>
      <c r="R230" s="138"/>
      <c r="S230" s="138"/>
      <c r="T230" s="138"/>
      <c r="U230" s="138"/>
      <c r="V230" s="138"/>
      <c r="W230" s="138"/>
      <c r="X230" s="138"/>
      <c r="Y230" s="138"/>
      <c r="Z230" s="440">
        <v>70</v>
      </c>
      <c r="AA230" s="435">
        <v>64.960000000000008</v>
      </c>
      <c r="AB230" s="435">
        <v>70.932757000000009</v>
      </c>
      <c r="AC230" s="435">
        <v>21.128</v>
      </c>
      <c r="AD230" s="435">
        <v>40.720096999999996</v>
      </c>
      <c r="AE230" s="435">
        <v>43.3087102</v>
      </c>
      <c r="AF230" s="435">
        <v>31.920000000000005</v>
      </c>
      <c r="AG230" s="435">
        <v>41.102881449999998</v>
      </c>
      <c r="AH230" s="435">
        <v>45.433512500000006</v>
      </c>
      <c r="AI230" s="435">
        <v>41.952000000000005</v>
      </c>
      <c r="AJ230" s="435">
        <v>34.817500000000003</v>
      </c>
      <c r="AK230" s="435">
        <v>52.592000000000013</v>
      </c>
      <c r="AL230" s="435">
        <v>1.33</v>
      </c>
      <c r="AM230" s="435">
        <v>1</v>
      </c>
      <c r="AN230" s="425"/>
      <c r="AO230" s="425"/>
      <c r="AP230" s="425"/>
      <c r="AQ230" s="425"/>
      <c r="AR230" s="425"/>
      <c r="AS230" s="425"/>
      <c r="AT230" s="425"/>
      <c r="AU230" s="425"/>
      <c r="AV230" s="425"/>
      <c r="AW230" s="425"/>
      <c r="AX230" s="425"/>
      <c r="AY230" s="425"/>
      <c r="AZ230" s="427"/>
      <c r="BA230" s="126"/>
      <c r="BB230" s="55"/>
      <c r="BC230" s="55"/>
      <c r="BD230" s="55"/>
      <c r="BE230" s="55"/>
      <c r="BF230" s="55"/>
      <c r="BG230" s="55"/>
      <c r="BH230" s="55"/>
      <c r="BI230" s="55"/>
      <c r="CJ230" s="118"/>
      <c r="CK230" s="118"/>
      <c r="CL230" s="118"/>
      <c r="CM230" s="118"/>
      <c r="CN230" s="118"/>
      <c r="CO230" s="118"/>
      <c r="CP230" s="118"/>
      <c r="CQ230" s="118"/>
      <c r="CR230" s="118"/>
    </row>
    <row r="231" spans="2:96" ht="25" customHeight="1">
      <c r="B231" s="146">
        <f t="shared" si="40"/>
        <v>300</v>
      </c>
      <c r="C231" s="92">
        <f t="shared" si="29"/>
        <v>188.7808</v>
      </c>
      <c r="D231" s="92">
        <f t="shared" si="30"/>
        <v>184.63339873333334</v>
      </c>
      <c r="E231" s="92">
        <f t="shared" si="31"/>
        <v>63.396300000000004</v>
      </c>
      <c r="F231" s="92">
        <f t="shared" si="32"/>
        <v>94.4207179</v>
      </c>
      <c r="G231" s="92">
        <f t="shared" si="33"/>
        <v>98.238866604999998</v>
      </c>
      <c r="H231" s="92">
        <f t="shared" si="34"/>
        <v>83.2</v>
      </c>
      <c r="I231" s="92">
        <f t="shared" si="35"/>
        <v>100.03622394999999</v>
      </c>
      <c r="J231" s="92">
        <f t="shared" si="36"/>
        <v>105.214110125</v>
      </c>
      <c r="K231" s="92">
        <f t="shared" si="37"/>
        <v>102.03280000000001</v>
      </c>
      <c r="L231" s="92">
        <f t="shared" si="38"/>
        <v>74.879000000000005</v>
      </c>
      <c r="M231" s="92">
        <f t="shared" si="39"/>
        <v>111.80866666666667</v>
      </c>
      <c r="P231" s="137"/>
      <c r="Q231" s="138"/>
      <c r="R231" s="138"/>
      <c r="S231" s="138"/>
      <c r="T231" s="138"/>
      <c r="U231" s="138"/>
      <c r="V231" s="138"/>
      <c r="W231" s="138"/>
      <c r="X231" s="138"/>
      <c r="Y231" s="138"/>
      <c r="Z231" s="89"/>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26"/>
      <c r="BB231" s="55"/>
      <c r="BC231" s="55"/>
      <c r="BD231" s="55"/>
      <c r="BE231" s="55"/>
      <c r="BF231" s="55"/>
      <c r="BG231" s="55"/>
      <c r="BH231" s="55"/>
      <c r="BI231" s="55"/>
      <c r="CJ231" s="118"/>
      <c r="CK231" s="118"/>
      <c r="CL231" s="118"/>
      <c r="CM231" s="118"/>
      <c r="CN231" s="118"/>
      <c r="CO231" s="118"/>
      <c r="CP231" s="118"/>
      <c r="CQ231" s="118"/>
      <c r="CR231" s="118"/>
    </row>
    <row r="232" spans="2:96" ht="25" customHeight="1" thickBot="1">
      <c r="B232" s="136"/>
      <c r="C232" s="137"/>
      <c r="D232" s="137"/>
      <c r="E232" s="138"/>
      <c r="F232" s="138"/>
      <c r="G232" s="138"/>
      <c r="H232" s="138"/>
      <c r="I232" s="138"/>
      <c r="J232" s="138"/>
      <c r="K232" s="138"/>
      <c r="L232" s="138"/>
      <c r="M232" s="138"/>
      <c r="N232" s="136"/>
      <c r="O232" s="137"/>
      <c r="P232" s="137"/>
      <c r="Q232" s="138"/>
      <c r="R232" s="138"/>
      <c r="S232" s="138"/>
      <c r="T232" s="138"/>
      <c r="U232" s="138"/>
      <c r="V232" s="138"/>
      <c r="W232" s="138"/>
      <c r="X232" s="138"/>
      <c r="Y232" s="138"/>
      <c r="Z232" s="89"/>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26"/>
      <c r="BB232" s="55"/>
      <c r="BC232" s="55"/>
      <c r="BD232" s="55"/>
      <c r="BE232" s="55"/>
      <c r="BF232" s="55"/>
      <c r="BG232" s="55"/>
      <c r="BH232" s="55"/>
      <c r="BI232" s="55"/>
      <c r="CJ232" s="118"/>
      <c r="CK232" s="118"/>
      <c r="CL232" s="118"/>
      <c r="CM232" s="118"/>
      <c r="CN232" s="118"/>
      <c r="CO232" s="118"/>
      <c r="CP232" s="118"/>
      <c r="CQ232" s="118"/>
      <c r="CR232" s="118"/>
    </row>
    <row r="233" spans="2:96" ht="25" customHeight="1">
      <c r="B233" s="128" t="s">
        <v>271</v>
      </c>
      <c r="C233" s="116"/>
      <c r="D233" s="117"/>
      <c r="E233" s="116"/>
      <c r="F233" s="118"/>
      <c r="G233" s="116"/>
      <c r="H233" s="116"/>
      <c r="Z233" s="437" t="s">
        <v>482</v>
      </c>
      <c r="AA233" s="431"/>
      <c r="AB233" s="431"/>
      <c r="AC233" s="431"/>
      <c r="AD233" s="431"/>
      <c r="AE233" s="431"/>
      <c r="AF233" s="431"/>
      <c r="AG233" s="431"/>
      <c r="AH233" s="431"/>
      <c r="AI233" s="431"/>
      <c r="AJ233" s="431"/>
      <c r="AK233" s="431"/>
      <c r="AL233" s="431"/>
      <c r="AM233" s="431"/>
      <c r="AN233" s="431"/>
      <c r="AO233" s="431"/>
      <c r="AP233" s="431"/>
      <c r="AQ233" s="431"/>
      <c r="AR233" s="431"/>
      <c r="AS233" s="431"/>
      <c r="AT233" s="431"/>
      <c r="AU233" s="431"/>
      <c r="AV233" s="431"/>
      <c r="AW233" s="431"/>
      <c r="AX233" s="432"/>
      <c r="AY233" s="116"/>
      <c r="AZ233" s="126"/>
      <c r="BA233" s="126"/>
      <c r="BB233" s="55"/>
      <c r="BC233" s="55"/>
      <c r="BD233" s="55"/>
      <c r="BE233" s="55"/>
      <c r="BF233" s="55"/>
      <c r="BG233" s="55"/>
      <c r="BH233" s="55"/>
      <c r="BI233" s="55"/>
      <c r="CJ233" s="116"/>
      <c r="CK233" s="117"/>
      <c r="CL233" s="117"/>
      <c r="CM233" s="117"/>
      <c r="CN233" s="117"/>
      <c r="CO233" s="117"/>
      <c r="CP233" s="117"/>
      <c r="CQ233" s="117"/>
      <c r="CR233" s="117"/>
    </row>
    <row r="234" spans="2:96" ht="25" customHeight="1">
      <c r="B234" s="146" t="str">
        <f>Z234</f>
        <v>Span</v>
      </c>
      <c r="C234" s="146" t="str">
        <f>AE234</f>
        <v>HS20</v>
      </c>
      <c r="D234" s="146" t="str">
        <f t="shared" ref="D234:D249" si="41">AF234</f>
        <v>SU2</v>
      </c>
      <c r="E234" s="146" t="str">
        <f t="shared" ref="E234:E249" si="42">AG234</f>
        <v>SU3</v>
      </c>
      <c r="F234" s="146" t="str">
        <f t="shared" ref="F234:F249" si="43">AH234</f>
        <v>SU4</v>
      </c>
      <c r="G234" s="146" t="str">
        <f t="shared" ref="G234:G249" si="44">AI234</f>
        <v>C3</v>
      </c>
      <c r="H234" s="146" t="str">
        <f t="shared" ref="H234:H249" si="45">AJ234</f>
        <v>C4</v>
      </c>
      <c r="I234" s="146" t="str">
        <f t="shared" ref="I234:I249" si="46">AK234</f>
        <v>C5</v>
      </c>
      <c r="J234" s="146" t="str">
        <f t="shared" ref="J234:J249" si="47">AL234</f>
        <v>ST5</v>
      </c>
      <c r="K234" s="146" t="str">
        <f t="shared" ref="K234:K249" si="48">AM234</f>
        <v>EV2</v>
      </c>
      <c r="L234" s="146" t="str">
        <f t="shared" ref="L234:L249" si="49">AN234</f>
        <v>EV3</v>
      </c>
      <c r="M234" s="429"/>
      <c r="N234" s="429"/>
      <c r="Z234" s="438" t="s">
        <v>208</v>
      </c>
      <c r="AA234" s="433" t="s">
        <v>267</v>
      </c>
      <c r="AB234" s="433" t="s">
        <v>268</v>
      </c>
      <c r="AC234" s="433" t="s">
        <v>267</v>
      </c>
      <c r="AD234" s="433" t="s">
        <v>268</v>
      </c>
      <c r="AE234" s="433" t="s">
        <v>118</v>
      </c>
      <c r="AF234" s="433" t="s">
        <v>1</v>
      </c>
      <c r="AG234" s="433" t="s">
        <v>2</v>
      </c>
      <c r="AH234" s="433" t="s">
        <v>3</v>
      </c>
      <c r="AI234" s="433" t="s">
        <v>4</v>
      </c>
      <c r="AJ234" s="433" t="s">
        <v>5</v>
      </c>
      <c r="AK234" s="433" t="s">
        <v>6</v>
      </c>
      <c r="AL234" s="433" t="s">
        <v>7</v>
      </c>
      <c r="AM234" s="433" t="s">
        <v>425</v>
      </c>
      <c r="AN234" s="433" t="s">
        <v>426</v>
      </c>
      <c r="AO234" s="433" t="s">
        <v>118</v>
      </c>
      <c r="AP234" s="433" t="s">
        <v>1</v>
      </c>
      <c r="AQ234" s="433" t="s">
        <v>2</v>
      </c>
      <c r="AR234" s="433" t="s">
        <v>3</v>
      </c>
      <c r="AS234" s="433" t="s">
        <v>4</v>
      </c>
      <c r="AT234" s="433" t="s">
        <v>5</v>
      </c>
      <c r="AU234" s="433" t="s">
        <v>6</v>
      </c>
      <c r="AV234" s="433" t="s">
        <v>7</v>
      </c>
      <c r="AW234" s="433" t="s">
        <v>425</v>
      </c>
      <c r="AX234" s="434" t="s">
        <v>426</v>
      </c>
      <c r="AY234" s="116"/>
      <c r="AZ234" s="116"/>
      <c r="BA234" s="428"/>
      <c r="BB234" s="126"/>
      <c r="BC234" s="126"/>
      <c r="BD234" s="126"/>
      <c r="BE234" s="126"/>
      <c r="BF234" s="126"/>
      <c r="BG234" s="126"/>
      <c r="BH234" s="126"/>
      <c r="BI234" s="126"/>
      <c r="BJ234" s="116"/>
      <c r="BK234" s="116"/>
    </row>
    <row r="235" spans="2:96" ht="25" customHeight="1">
      <c r="B235" s="146" t="str">
        <f t="shared" ref="B235:B249" si="50">Z235</f>
        <v>(ft)</v>
      </c>
      <c r="C235" s="146" t="str">
        <f t="shared" ref="C235:C249" si="51">AE235</f>
        <v>(k-ft)</v>
      </c>
      <c r="D235" s="146" t="str">
        <f t="shared" si="41"/>
        <v>(k-ft)</v>
      </c>
      <c r="E235" s="146" t="str">
        <f t="shared" si="42"/>
        <v>(k-ft)</v>
      </c>
      <c r="F235" s="146" t="str">
        <f t="shared" si="43"/>
        <v>(k-ft)</v>
      </c>
      <c r="G235" s="146" t="str">
        <f t="shared" si="44"/>
        <v>(k-ft)</v>
      </c>
      <c r="H235" s="146" t="str">
        <f t="shared" si="45"/>
        <v>(k-ft)</v>
      </c>
      <c r="I235" s="146" t="str">
        <f t="shared" si="46"/>
        <v>(k-ft)</v>
      </c>
      <c r="J235" s="146" t="str">
        <f t="shared" si="47"/>
        <v>(k-ft)</v>
      </c>
      <c r="K235" s="146" t="str">
        <f t="shared" si="48"/>
        <v>(k-ft)</v>
      </c>
      <c r="L235" s="146" t="str">
        <f t="shared" si="49"/>
        <v>(k-ft)</v>
      </c>
      <c r="M235" s="429"/>
      <c r="N235" s="429"/>
      <c r="Z235" s="438" t="s">
        <v>191</v>
      </c>
      <c r="AA235" s="433" t="s">
        <v>269</v>
      </c>
      <c r="AB235" s="433" t="s">
        <v>269</v>
      </c>
      <c r="AC235" s="433" t="s">
        <v>199</v>
      </c>
      <c r="AD235" s="433" t="s">
        <v>199</v>
      </c>
      <c r="AE235" s="433" t="s">
        <v>117</v>
      </c>
      <c r="AF235" s="433" t="s">
        <v>117</v>
      </c>
      <c r="AG235" s="433" t="s">
        <v>117</v>
      </c>
      <c r="AH235" s="433" t="s">
        <v>117</v>
      </c>
      <c r="AI235" s="433" t="s">
        <v>117</v>
      </c>
      <c r="AJ235" s="433" t="s">
        <v>117</v>
      </c>
      <c r="AK235" s="433" t="s">
        <v>117</v>
      </c>
      <c r="AL235" s="433" t="s">
        <v>117</v>
      </c>
      <c r="AM235" s="433" t="s">
        <v>117</v>
      </c>
      <c r="AN235" s="433" t="s">
        <v>117</v>
      </c>
      <c r="AO235" s="433" t="s">
        <v>209</v>
      </c>
      <c r="AP235" s="433" t="s">
        <v>209</v>
      </c>
      <c r="AQ235" s="433" t="s">
        <v>209</v>
      </c>
      <c r="AR235" s="433" t="s">
        <v>209</v>
      </c>
      <c r="AS235" s="433" t="s">
        <v>209</v>
      </c>
      <c r="AT235" s="433" t="s">
        <v>209</v>
      </c>
      <c r="AU235" s="433" t="s">
        <v>209</v>
      </c>
      <c r="AV235" s="433" t="s">
        <v>209</v>
      </c>
      <c r="AW235" s="433" t="s">
        <v>209</v>
      </c>
      <c r="AX235" s="434" t="s">
        <v>209</v>
      </c>
      <c r="AY235" s="116"/>
      <c r="AZ235" s="116"/>
      <c r="BA235" s="126"/>
      <c r="BB235" s="126"/>
      <c r="BC235" s="126"/>
      <c r="BD235" s="126"/>
      <c r="BE235" s="126"/>
      <c r="BF235" s="126"/>
      <c r="BG235" s="126"/>
      <c r="BH235" s="126"/>
      <c r="BI235" s="126"/>
      <c r="BJ235" s="116"/>
      <c r="BK235" s="116"/>
    </row>
    <row r="236" spans="2:96" ht="25" customHeight="1">
      <c r="B236" s="146">
        <f t="shared" si="50"/>
        <v>5</v>
      </c>
      <c r="C236" s="92">
        <f t="shared" si="51"/>
        <v>40</v>
      </c>
      <c r="D236" s="92">
        <f t="shared" si="41"/>
        <v>27.5</v>
      </c>
      <c r="E236" s="92">
        <f t="shared" si="42"/>
        <v>27.5</v>
      </c>
      <c r="F236" s="92">
        <f t="shared" si="43"/>
        <v>23.375</v>
      </c>
      <c r="G236" s="92">
        <f t="shared" si="44"/>
        <v>27.5</v>
      </c>
      <c r="H236" s="92">
        <f t="shared" si="45"/>
        <v>27.5</v>
      </c>
      <c r="I236" s="92">
        <f t="shared" si="46"/>
        <v>25</v>
      </c>
      <c r="J236" s="92">
        <f t="shared" si="47"/>
        <v>22.5</v>
      </c>
      <c r="K236" s="92">
        <f t="shared" si="48"/>
        <v>41.875</v>
      </c>
      <c r="L236" s="92">
        <f t="shared" si="49"/>
        <v>38.75</v>
      </c>
      <c r="M236" s="429"/>
      <c r="N236" s="429"/>
      <c r="Z236" s="438">
        <v>5</v>
      </c>
      <c r="AA236" s="433">
        <v>1</v>
      </c>
      <c r="AB236" s="433">
        <v>1</v>
      </c>
      <c r="AC236" s="433">
        <v>1</v>
      </c>
      <c r="AD236" s="433">
        <v>1</v>
      </c>
      <c r="AE236" s="433">
        <v>40</v>
      </c>
      <c r="AF236" s="433">
        <v>27.5</v>
      </c>
      <c r="AG236" s="433">
        <v>27.5</v>
      </c>
      <c r="AH236" s="433">
        <v>23.375</v>
      </c>
      <c r="AI236" s="433">
        <v>27.5</v>
      </c>
      <c r="AJ236" s="433">
        <v>27.5</v>
      </c>
      <c r="AK236" s="433">
        <v>25</v>
      </c>
      <c r="AL236" s="433">
        <v>22.5</v>
      </c>
      <c r="AM236" s="433">
        <v>41.875</v>
      </c>
      <c r="AN236" s="433">
        <v>38.75</v>
      </c>
      <c r="AO236" s="433">
        <v>32</v>
      </c>
      <c r="AP236" s="433">
        <v>22</v>
      </c>
      <c r="AQ236" s="433">
        <v>25.665199999999999</v>
      </c>
      <c r="AR236" s="433">
        <v>21.815420000000007</v>
      </c>
      <c r="AS236" s="433">
        <v>22</v>
      </c>
      <c r="AT236" s="433">
        <v>25.665199999999999</v>
      </c>
      <c r="AU236" s="433">
        <v>23.332000000000001</v>
      </c>
      <c r="AV236" s="433">
        <v>21.6</v>
      </c>
      <c r="AW236" s="433">
        <v>33.5</v>
      </c>
      <c r="AX236" s="434">
        <v>37.200000000000003</v>
      </c>
      <c r="AY236" s="116"/>
      <c r="AZ236" s="116"/>
      <c r="BA236" s="126"/>
      <c r="BB236" s="304"/>
      <c r="BC236" s="304"/>
      <c r="BD236" s="304"/>
      <c r="BE236" s="304"/>
      <c r="BF236" s="304"/>
      <c r="BG236" s="304"/>
      <c r="BH236" s="304"/>
      <c r="BI236" s="304"/>
      <c r="BJ236" s="117"/>
      <c r="BK236" s="117"/>
    </row>
    <row r="237" spans="2:96" ht="25" customHeight="1">
      <c r="B237" s="146">
        <f t="shared" si="50"/>
        <v>10</v>
      </c>
      <c r="C237" s="92">
        <f t="shared" si="51"/>
        <v>80</v>
      </c>
      <c r="D237" s="92">
        <f t="shared" si="41"/>
        <v>55</v>
      </c>
      <c r="E237" s="92">
        <f t="shared" si="42"/>
        <v>68.938069475000006</v>
      </c>
      <c r="F237" s="92">
        <f t="shared" si="43"/>
        <v>62.327100000000016</v>
      </c>
      <c r="G237" s="92">
        <f t="shared" si="44"/>
        <v>55</v>
      </c>
      <c r="H237" s="92">
        <f t="shared" si="45"/>
        <v>68.938069475000006</v>
      </c>
      <c r="I237" s="92">
        <f t="shared" si="46"/>
        <v>62.670972249999998</v>
      </c>
      <c r="J237" s="92">
        <f t="shared" si="47"/>
        <v>57.6</v>
      </c>
      <c r="K237" s="92">
        <f t="shared" si="48"/>
        <v>83.75</v>
      </c>
      <c r="L237" s="92">
        <f t="shared" si="49"/>
        <v>99.2</v>
      </c>
      <c r="M237" s="429"/>
      <c r="N237" s="429"/>
      <c r="Z237" s="438">
        <v>10</v>
      </c>
      <c r="AA237" s="433">
        <v>1</v>
      </c>
      <c r="AB237" s="433">
        <v>1</v>
      </c>
      <c r="AC237" s="433">
        <v>1</v>
      </c>
      <c r="AD237" s="433">
        <v>1</v>
      </c>
      <c r="AE237" s="433">
        <v>80</v>
      </c>
      <c r="AF237" s="433">
        <v>55</v>
      </c>
      <c r="AG237" s="433">
        <v>68.938069475000006</v>
      </c>
      <c r="AH237" s="433">
        <v>62.327100000000016</v>
      </c>
      <c r="AI237" s="433">
        <v>55</v>
      </c>
      <c r="AJ237" s="433">
        <v>68.938069475000006</v>
      </c>
      <c r="AK237" s="433">
        <v>62.670972249999998</v>
      </c>
      <c r="AL237" s="433">
        <v>57.6</v>
      </c>
      <c r="AM237" s="433">
        <v>83.75</v>
      </c>
      <c r="AN237" s="433">
        <v>99.2</v>
      </c>
      <c r="AO237" s="433">
        <v>32</v>
      </c>
      <c r="AP237" s="433">
        <v>22</v>
      </c>
      <c r="AQ237" s="433">
        <v>34.832599999999999</v>
      </c>
      <c r="AR237" s="433">
        <v>32.723130000000005</v>
      </c>
      <c r="AS237" s="433">
        <v>22</v>
      </c>
      <c r="AT237" s="433">
        <v>34.832599999999999</v>
      </c>
      <c r="AU237" s="433">
        <v>31.666</v>
      </c>
      <c r="AV237" s="433">
        <v>28.799999999999997</v>
      </c>
      <c r="AW237" s="433">
        <v>33.5</v>
      </c>
      <c r="AX237" s="434">
        <v>49.599999999999994</v>
      </c>
      <c r="AY237" s="116"/>
      <c r="AZ237" s="116"/>
      <c r="BA237" s="126"/>
      <c r="BB237" s="304"/>
      <c r="BC237" s="304"/>
      <c r="BD237" s="304"/>
      <c r="BE237" s="304"/>
      <c r="BF237" s="304"/>
      <c r="BG237" s="304"/>
      <c r="BH237" s="304"/>
      <c r="BI237" s="304"/>
      <c r="BJ237" s="117"/>
      <c r="BK237" s="117"/>
    </row>
    <row r="238" spans="2:96" ht="25" customHeight="1">
      <c r="B238" s="146">
        <f t="shared" si="50"/>
        <v>15</v>
      </c>
      <c r="C238" s="92">
        <f t="shared" si="51"/>
        <v>120</v>
      </c>
      <c r="D238" s="92">
        <f t="shared" si="41"/>
        <v>82.5</v>
      </c>
      <c r="E238" s="92">
        <f t="shared" si="42"/>
        <v>122.34637964999999</v>
      </c>
      <c r="F238" s="92">
        <f t="shared" si="43"/>
        <v>132.45210000000003</v>
      </c>
      <c r="G238" s="92">
        <f t="shared" si="44"/>
        <v>82.5</v>
      </c>
      <c r="H238" s="92">
        <f t="shared" si="45"/>
        <v>122.34637965</v>
      </c>
      <c r="I238" s="92">
        <f t="shared" si="46"/>
        <v>111.22398150000001</v>
      </c>
      <c r="J238" s="92">
        <f t="shared" si="47"/>
        <v>101.4</v>
      </c>
      <c r="K238" s="92">
        <f t="shared" si="48"/>
        <v>125.625</v>
      </c>
      <c r="L238" s="92">
        <f t="shared" si="49"/>
        <v>174.63333333333333</v>
      </c>
      <c r="M238" s="429"/>
      <c r="N238" s="429"/>
      <c r="Z238" s="438">
        <v>15</v>
      </c>
      <c r="AA238" s="433">
        <v>1</v>
      </c>
      <c r="AB238" s="433">
        <v>1</v>
      </c>
      <c r="AC238" s="433">
        <v>1</v>
      </c>
      <c r="AD238" s="433">
        <v>1</v>
      </c>
      <c r="AE238" s="433">
        <v>120</v>
      </c>
      <c r="AF238" s="433">
        <v>82.5</v>
      </c>
      <c r="AG238" s="433">
        <v>122.34637964999999</v>
      </c>
      <c r="AH238" s="433">
        <v>132.45210000000003</v>
      </c>
      <c r="AI238" s="433">
        <v>82.5</v>
      </c>
      <c r="AJ238" s="433">
        <v>122.34637965</v>
      </c>
      <c r="AK238" s="433">
        <v>111.22398150000001</v>
      </c>
      <c r="AL238" s="433">
        <v>101.4</v>
      </c>
      <c r="AM238" s="433">
        <v>125.625</v>
      </c>
      <c r="AN238" s="433">
        <v>174.63333333333333</v>
      </c>
      <c r="AO238" s="433">
        <v>34.133333333333333</v>
      </c>
      <c r="AP238" s="433">
        <v>23.6</v>
      </c>
      <c r="AQ238" s="433">
        <v>37.888400000000004</v>
      </c>
      <c r="AR238" s="433">
        <v>40.515420000000006</v>
      </c>
      <c r="AS238" s="433">
        <v>26</v>
      </c>
      <c r="AT238" s="433">
        <v>37.888400000000004</v>
      </c>
      <c r="AU238" s="433">
        <v>34.999333333333333</v>
      </c>
      <c r="AV238" s="433">
        <v>31.2</v>
      </c>
      <c r="AW238" s="433">
        <v>33.5</v>
      </c>
      <c r="AX238" s="434">
        <v>53.733333333333334</v>
      </c>
      <c r="AY238" s="116"/>
      <c r="AZ238" s="116"/>
      <c r="BA238" s="126"/>
      <c r="BB238" s="304"/>
      <c r="BC238" s="304"/>
      <c r="BD238" s="304"/>
      <c r="BE238" s="304"/>
      <c r="BF238" s="304"/>
      <c r="BG238" s="304"/>
      <c r="BH238" s="304"/>
      <c r="BI238" s="304"/>
      <c r="BJ238" s="117"/>
      <c r="BK238" s="117"/>
    </row>
    <row r="239" spans="2:96" ht="25" customHeight="1">
      <c r="B239" s="146">
        <f t="shared" si="50"/>
        <v>20</v>
      </c>
      <c r="C239" s="92">
        <f t="shared" si="51"/>
        <v>160</v>
      </c>
      <c r="D239" s="92">
        <f t="shared" si="41"/>
        <v>110</v>
      </c>
      <c r="E239" s="92">
        <f t="shared" si="42"/>
        <v>176.55053473750002</v>
      </c>
      <c r="F239" s="92">
        <f t="shared" si="43"/>
        <v>202.5771</v>
      </c>
      <c r="G239" s="92">
        <f t="shared" si="44"/>
        <v>115.29411764705883</v>
      </c>
      <c r="H239" s="92">
        <f t="shared" si="45"/>
        <v>176.55053473750002</v>
      </c>
      <c r="I239" s="92">
        <f t="shared" si="46"/>
        <v>160.50048612500001</v>
      </c>
      <c r="J239" s="92">
        <f t="shared" si="47"/>
        <v>145.80000000000001</v>
      </c>
      <c r="K239" s="92">
        <f t="shared" si="48"/>
        <v>167.5</v>
      </c>
      <c r="L239" s="92">
        <f t="shared" si="49"/>
        <v>251.10000000000002</v>
      </c>
      <c r="M239" s="429"/>
      <c r="N239" s="429"/>
      <c r="Z239" s="438">
        <v>20</v>
      </c>
      <c r="AA239" s="433">
        <v>1</v>
      </c>
      <c r="AB239" s="433">
        <v>1</v>
      </c>
      <c r="AC239" s="433">
        <v>1</v>
      </c>
      <c r="AD239" s="433">
        <v>1</v>
      </c>
      <c r="AE239" s="433">
        <v>160</v>
      </c>
      <c r="AF239" s="433">
        <v>110</v>
      </c>
      <c r="AG239" s="433">
        <v>176.55053473750002</v>
      </c>
      <c r="AH239" s="433">
        <v>202.5771</v>
      </c>
      <c r="AI239" s="433">
        <v>115.29411764705883</v>
      </c>
      <c r="AJ239" s="433">
        <v>176.55053473750002</v>
      </c>
      <c r="AK239" s="433">
        <v>160.50048612500001</v>
      </c>
      <c r="AL239" s="433">
        <v>145.80000000000001</v>
      </c>
      <c r="AM239" s="433">
        <v>167.5</v>
      </c>
      <c r="AN239" s="433">
        <v>251.10000000000002</v>
      </c>
      <c r="AO239" s="433">
        <v>41.6</v>
      </c>
      <c r="AP239" s="433">
        <v>26.2</v>
      </c>
      <c r="AQ239" s="433">
        <v>44.732599999999998</v>
      </c>
      <c r="AR239" s="433">
        <v>46.14837</v>
      </c>
      <c r="AS239" s="433">
        <v>28</v>
      </c>
      <c r="AT239" s="433">
        <v>39.4163</v>
      </c>
      <c r="AU239" s="433">
        <v>38.749499999999998</v>
      </c>
      <c r="AV239" s="433">
        <v>36</v>
      </c>
      <c r="AW239" s="433">
        <v>39.5</v>
      </c>
      <c r="AX239" s="434">
        <v>57</v>
      </c>
      <c r="AY239" s="116"/>
      <c r="AZ239" s="116"/>
      <c r="BA239" s="126"/>
      <c r="BB239" s="304"/>
      <c r="BC239" s="304"/>
      <c r="BD239" s="304"/>
      <c r="BE239" s="304"/>
      <c r="BF239" s="304"/>
      <c r="BG239" s="304"/>
      <c r="BH239" s="304"/>
      <c r="BI239" s="304"/>
      <c r="BJ239" s="117"/>
      <c r="BK239" s="117"/>
    </row>
    <row r="240" spans="2:96" ht="25" customHeight="1">
      <c r="B240" s="146">
        <f t="shared" si="50"/>
        <v>30</v>
      </c>
      <c r="C240" s="92">
        <f t="shared" si="51"/>
        <v>282.13333333333333</v>
      </c>
      <c r="D240" s="92">
        <f t="shared" si="41"/>
        <v>182.96470588235294</v>
      </c>
      <c r="E240" s="92">
        <f t="shared" si="42"/>
        <v>331.01627099444443</v>
      </c>
      <c r="F240" s="92">
        <f t="shared" si="43"/>
        <v>358.49530944937618</v>
      </c>
      <c r="G240" s="92">
        <f t="shared" si="44"/>
        <v>198.52941176470586</v>
      </c>
      <c r="H240" s="92">
        <f t="shared" si="45"/>
        <v>285.75468982500001</v>
      </c>
      <c r="I240" s="92">
        <f t="shared" si="46"/>
        <v>283.37625926666669</v>
      </c>
      <c r="J240" s="92">
        <f t="shared" si="47"/>
        <v>264.20000000000005</v>
      </c>
      <c r="K240" s="92">
        <f t="shared" si="48"/>
        <v>270.03260869565219</v>
      </c>
      <c r="L240" s="92">
        <f t="shared" si="49"/>
        <v>408.39689922480625</v>
      </c>
      <c r="M240" s="429"/>
      <c r="N240" s="429"/>
      <c r="Z240" s="438">
        <v>30</v>
      </c>
      <c r="AA240" s="433">
        <v>1</v>
      </c>
      <c r="AB240" s="433">
        <v>1</v>
      </c>
      <c r="AC240" s="433">
        <v>1</v>
      </c>
      <c r="AD240" s="433">
        <v>1</v>
      </c>
      <c r="AE240" s="433">
        <v>282.13333333333333</v>
      </c>
      <c r="AF240" s="433">
        <v>182.96470588235294</v>
      </c>
      <c r="AG240" s="433">
        <v>331.01627099444443</v>
      </c>
      <c r="AH240" s="433">
        <v>358.49530944937618</v>
      </c>
      <c r="AI240" s="433">
        <v>198.52941176470586</v>
      </c>
      <c r="AJ240" s="433">
        <v>285.75468982500001</v>
      </c>
      <c r="AK240" s="433">
        <v>283.37625926666669</v>
      </c>
      <c r="AL240" s="433">
        <v>264.20000000000005</v>
      </c>
      <c r="AM240" s="433">
        <v>270.03260869565219</v>
      </c>
      <c r="AN240" s="433">
        <v>408.39689922480625</v>
      </c>
      <c r="AO240" s="433">
        <v>49.6</v>
      </c>
      <c r="AP240" s="433">
        <v>28.8</v>
      </c>
      <c r="AQ240" s="433">
        <v>51.821733333333334</v>
      </c>
      <c r="AR240" s="433">
        <v>54.098913333333343</v>
      </c>
      <c r="AS240" s="433">
        <v>30</v>
      </c>
      <c r="AT240" s="433">
        <v>43.877533333333332</v>
      </c>
      <c r="AU240" s="433">
        <v>43.304499999999997</v>
      </c>
      <c r="AV240" s="433">
        <v>42</v>
      </c>
      <c r="AW240" s="433">
        <v>45.5</v>
      </c>
      <c r="AX240" s="434">
        <v>66.666666666666657</v>
      </c>
      <c r="AY240" s="116"/>
      <c r="AZ240" s="116"/>
      <c r="BA240" s="126"/>
      <c r="BB240" s="304"/>
      <c r="BC240" s="304"/>
      <c r="BD240" s="304"/>
      <c r="BE240" s="304"/>
      <c r="BF240" s="304"/>
      <c r="BG240" s="304"/>
      <c r="BH240" s="304"/>
      <c r="BI240" s="304"/>
      <c r="BJ240" s="117"/>
      <c r="BK240" s="117"/>
    </row>
    <row r="241" spans="2:63" ht="25" customHeight="1">
      <c r="B241" s="146">
        <f t="shared" si="50"/>
        <v>40</v>
      </c>
      <c r="C241" s="92">
        <f t="shared" si="51"/>
        <v>449.8</v>
      </c>
      <c r="D241" s="92">
        <f t="shared" si="41"/>
        <v>266.47352941176473</v>
      </c>
      <c r="E241" s="92">
        <f t="shared" si="42"/>
        <v>495.30295324583329</v>
      </c>
      <c r="F241" s="92">
        <f t="shared" si="43"/>
        <v>532.47293208703218</v>
      </c>
      <c r="G241" s="92">
        <f t="shared" si="44"/>
        <v>291.42857142857139</v>
      </c>
      <c r="H241" s="92">
        <f t="shared" si="45"/>
        <v>395.35676736875001</v>
      </c>
      <c r="I241" s="92">
        <f t="shared" si="46"/>
        <v>408.36469445</v>
      </c>
      <c r="J241" s="92">
        <f t="shared" si="47"/>
        <v>398.40000000000009</v>
      </c>
      <c r="K241" s="92">
        <f t="shared" si="48"/>
        <v>409.08695652173913</v>
      </c>
      <c r="L241" s="92">
        <f t="shared" si="49"/>
        <v>622.04767441860463</v>
      </c>
      <c r="M241" s="429"/>
      <c r="N241" s="429"/>
      <c r="Z241" s="438">
        <v>40</v>
      </c>
      <c r="AA241" s="433">
        <v>1</v>
      </c>
      <c r="AB241" s="433">
        <v>1</v>
      </c>
      <c r="AC241" s="433">
        <v>1</v>
      </c>
      <c r="AD241" s="433">
        <v>1</v>
      </c>
      <c r="AE241" s="433">
        <v>449.8</v>
      </c>
      <c r="AF241" s="433">
        <v>266.47352941176473</v>
      </c>
      <c r="AG241" s="433">
        <v>495.30295324583329</v>
      </c>
      <c r="AH241" s="433">
        <v>532.47293208703218</v>
      </c>
      <c r="AI241" s="433">
        <v>291.42857142857139</v>
      </c>
      <c r="AJ241" s="433">
        <v>395.35676736875001</v>
      </c>
      <c r="AK241" s="433">
        <v>408.36469445</v>
      </c>
      <c r="AL241" s="433">
        <v>398.40000000000009</v>
      </c>
      <c r="AM241" s="433">
        <v>409.08695652173913</v>
      </c>
      <c r="AN241" s="433">
        <v>622.04767441860463</v>
      </c>
      <c r="AO241" s="433">
        <v>55.2</v>
      </c>
      <c r="AP241" s="433">
        <v>30.1</v>
      </c>
      <c r="AQ241" s="433">
        <v>55.366299999999995</v>
      </c>
      <c r="AR241" s="433">
        <v>58.074185</v>
      </c>
      <c r="AS241" s="433">
        <v>36</v>
      </c>
      <c r="AT241" s="433">
        <v>50.138149999999996</v>
      </c>
      <c r="AU241" s="433">
        <v>49.978375</v>
      </c>
      <c r="AV241" s="433">
        <v>45</v>
      </c>
      <c r="AW241" s="433">
        <v>48.5</v>
      </c>
      <c r="AX241" s="434">
        <v>71.5</v>
      </c>
      <c r="AY241" s="116"/>
      <c r="AZ241" s="116"/>
      <c r="BA241" s="126"/>
      <c r="BB241" s="304"/>
      <c r="BC241" s="304"/>
      <c r="BD241" s="304"/>
      <c r="BE241" s="304"/>
      <c r="BF241" s="304"/>
      <c r="BG241" s="130"/>
      <c r="BH241" s="130"/>
      <c r="BI241" s="130"/>
      <c r="BJ241" s="117"/>
      <c r="BK241" s="117"/>
    </row>
    <row r="242" spans="2:63" ht="25" customHeight="1">
      <c r="B242" s="146">
        <f t="shared" si="50"/>
        <v>60</v>
      </c>
      <c r="C242" s="92">
        <f t="shared" si="51"/>
        <v>806.5333333333333</v>
      </c>
      <c r="D242" s="92">
        <f t="shared" si="41"/>
        <v>434.9823529411766</v>
      </c>
      <c r="E242" s="92">
        <f t="shared" si="42"/>
        <v>824.58963549722228</v>
      </c>
      <c r="F242" s="92">
        <f t="shared" si="43"/>
        <v>881.45055472468812</v>
      </c>
      <c r="G242" s="92">
        <f t="shared" si="44"/>
        <v>567.61904761904759</v>
      </c>
      <c r="H242" s="92">
        <f t="shared" si="45"/>
        <v>719.23325753083259</v>
      </c>
      <c r="I242" s="92">
        <f t="shared" si="46"/>
        <v>798.27187109505189</v>
      </c>
      <c r="J242" s="92">
        <f t="shared" si="47"/>
        <v>667.6</v>
      </c>
      <c r="K242" s="92">
        <f t="shared" si="48"/>
        <v>691.89130434782612</v>
      </c>
      <c r="L242" s="92">
        <f t="shared" si="49"/>
        <v>1050.698449612403</v>
      </c>
      <c r="M242" s="429"/>
      <c r="N242" s="429"/>
      <c r="Z242" s="438">
        <v>60</v>
      </c>
      <c r="AA242" s="433">
        <v>1</v>
      </c>
      <c r="AB242" s="433">
        <v>1</v>
      </c>
      <c r="AC242" s="433">
        <v>1</v>
      </c>
      <c r="AD242" s="433">
        <v>1</v>
      </c>
      <c r="AE242" s="433">
        <v>806.5333333333333</v>
      </c>
      <c r="AF242" s="433">
        <v>434.9823529411766</v>
      </c>
      <c r="AG242" s="433">
        <v>824.58963549722228</v>
      </c>
      <c r="AH242" s="433">
        <v>881.45055472468812</v>
      </c>
      <c r="AI242" s="433">
        <v>567.61904761904759</v>
      </c>
      <c r="AJ242" s="433">
        <v>719.23325753083259</v>
      </c>
      <c r="AK242" s="433">
        <v>798.27187109505189</v>
      </c>
      <c r="AL242" s="433">
        <v>667.6</v>
      </c>
      <c r="AM242" s="433">
        <v>691.89130434782612</v>
      </c>
      <c r="AN242" s="433">
        <v>1050.698449612403</v>
      </c>
      <c r="AO242" s="433">
        <v>60.8</v>
      </c>
      <c r="AP242" s="433">
        <v>31.4</v>
      </c>
      <c r="AQ242" s="433">
        <v>58.910866666666664</v>
      </c>
      <c r="AR242" s="433">
        <v>62.049456666666671</v>
      </c>
      <c r="AS242" s="433">
        <v>42.666666666666664</v>
      </c>
      <c r="AT242" s="433">
        <v>57.858766666666668</v>
      </c>
      <c r="AU242" s="433">
        <v>57.013083333333327</v>
      </c>
      <c r="AV242" s="433">
        <v>54</v>
      </c>
      <c r="AW242" s="433">
        <v>51.5</v>
      </c>
      <c r="AX242" s="434">
        <v>76.333333333333329</v>
      </c>
      <c r="AY242" s="116"/>
      <c r="AZ242" s="116"/>
      <c r="BA242" s="126"/>
      <c r="BB242" s="304"/>
      <c r="BC242" s="304"/>
      <c r="BD242" s="304"/>
      <c r="BE242" s="304"/>
      <c r="BF242" s="304"/>
      <c r="BG242" s="304"/>
      <c r="BH242" s="304"/>
      <c r="BI242" s="304"/>
      <c r="BJ242" s="304"/>
      <c r="BK242" s="304"/>
    </row>
    <row r="243" spans="2:63" ht="25" customHeight="1">
      <c r="B243" s="146">
        <f t="shared" si="50"/>
        <v>80</v>
      </c>
      <c r="C243" s="92">
        <f t="shared" si="51"/>
        <v>1164.8999999999999</v>
      </c>
      <c r="D243" s="92">
        <f t="shared" si="41"/>
        <v>604.23676470588225</v>
      </c>
      <c r="E243" s="92">
        <f t="shared" si="42"/>
        <v>1154.2329766229166</v>
      </c>
      <c r="F243" s="92">
        <f t="shared" si="43"/>
        <v>1230.9393660435162</v>
      </c>
      <c r="G243" s="92">
        <f t="shared" si="44"/>
        <v>845.71428571428567</v>
      </c>
      <c r="H243" s="92">
        <f t="shared" si="45"/>
        <v>1080.2523306481248</v>
      </c>
      <c r="I243" s="92">
        <f t="shared" si="46"/>
        <v>1196.5132783212891</v>
      </c>
      <c r="J243" s="92">
        <f t="shared" si="47"/>
        <v>1019.5600000000001</v>
      </c>
      <c r="K243" s="92">
        <f t="shared" si="48"/>
        <v>977.04347826086962</v>
      </c>
      <c r="L243" s="92">
        <f t="shared" si="49"/>
        <v>1480.0238372093024</v>
      </c>
      <c r="M243" s="429"/>
      <c r="N243" s="429"/>
      <c r="Z243" s="438">
        <v>80</v>
      </c>
      <c r="AA243" s="433">
        <v>1</v>
      </c>
      <c r="AB243" s="433">
        <v>1</v>
      </c>
      <c r="AC243" s="433">
        <v>1</v>
      </c>
      <c r="AD243" s="433">
        <v>1</v>
      </c>
      <c r="AE243" s="433">
        <v>1164.8999999999999</v>
      </c>
      <c r="AF243" s="433">
        <v>604.23676470588225</v>
      </c>
      <c r="AG243" s="433">
        <v>1154.2329766229166</v>
      </c>
      <c r="AH243" s="433">
        <v>1230.9393660435162</v>
      </c>
      <c r="AI243" s="433">
        <v>845.71428571428567</v>
      </c>
      <c r="AJ243" s="433">
        <v>1080.2523306481248</v>
      </c>
      <c r="AK243" s="433">
        <v>1196.5132783212891</v>
      </c>
      <c r="AL243" s="433">
        <v>1019.5600000000001</v>
      </c>
      <c r="AM243" s="433">
        <v>977.04347826086962</v>
      </c>
      <c r="AN243" s="433">
        <v>1480.0238372093024</v>
      </c>
      <c r="AO243" s="433">
        <v>63.599999999999994</v>
      </c>
      <c r="AP243" s="433">
        <v>32.049999999999997</v>
      </c>
      <c r="AQ243" s="433">
        <v>60.683149999999998</v>
      </c>
      <c r="AR243" s="433">
        <v>64.0370925</v>
      </c>
      <c r="AS243" s="433">
        <v>46</v>
      </c>
      <c r="AT243" s="433">
        <v>61.719075000000004</v>
      </c>
      <c r="AU243" s="433">
        <v>62.759812499999995</v>
      </c>
      <c r="AV243" s="433">
        <v>58.5</v>
      </c>
      <c r="AW243" s="433">
        <v>53</v>
      </c>
      <c r="AX243" s="434">
        <v>78.75</v>
      </c>
      <c r="AY243" s="116"/>
      <c r="AZ243" s="116"/>
      <c r="BA243" s="126"/>
      <c r="BB243" s="304"/>
      <c r="BC243" s="304"/>
      <c r="BD243" s="304"/>
      <c r="BE243" s="304"/>
      <c r="BF243" s="304"/>
      <c r="BG243" s="304"/>
      <c r="BH243" s="304"/>
      <c r="BI243" s="304"/>
      <c r="BJ243" s="117"/>
      <c r="BK243" s="117"/>
    </row>
    <row r="244" spans="2:63" ht="25" customHeight="1">
      <c r="B244" s="146">
        <f t="shared" si="50"/>
        <v>100</v>
      </c>
      <c r="C244" s="92">
        <f t="shared" si="51"/>
        <v>1523.9199999999998</v>
      </c>
      <c r="D244" s="92">
        <f t="shared" si="41"/>
        <v>773.78941176470585</v>
      </c>
      <c r="E244" s="92">
        <f t="shared" si="42"/>
        <v>1484.0189812983333</v>
      </c>
      <c r="F244" s="92">
        <f t="shared" si="43"/>
        <v>1580.6326528348129</v>
      </c>
      <c r="G244" s="92">
        <f t="shared" si="44"/>
        <v>1124.5714285714287</v>
      </c>
      <c r="H244" s="92">
        <f t="shared" si="45"/>
        <v>1443.4637745184996</v>
      </c>
      <c r="I244" s="92">
        <f t="shared" si="46"/>
        <v>1595.4581226570313</v>
      </c>
      <c r="J244" s="92">
        <f t="shared" si="47"/>
        <v>1417.248</v>
      </c>
      <c r="K244" s="92">
        <f t="shared" si="48"/>
        <v>1263.1347826086958</v>
      </c>
      <c r="L244" s="92">
        <f t="shared" si="49"/>
        <v>1909.6190697674417</v>
      </c>
      <c r="M244" s="429"/>
      <c r="N244" s="429"/>
      <c r="Z244" s="438">
        <v>100</v>
      </c>
      <c r="AA244" s="433">
        <v>1</v>
      </c>
      <c r="AB244" s="433">
        <v>1</v>
      </c>
      <c r="AC244" s="433">
        <v>1</v>
      </c>
      <c r="AD244" s="433">
        <v>1</v>
      </c>
      <c r="AE244" s="433">
        <v>1523.9199999999998</v>
      </c>
      <c r="AF244" s="433">
        <v>773.78941176470585</v>
      </c>
      <c r="AG244" s="433">
        <v>1484.0189812983333</v>
      </c>
      <c r="AH244" s="433">
        <v>1580.6326528348129</v>
      </c>
      <c r="AI244" s="433">
        <v>1124.5714285714287</v>
      </c>
      <c r="AJ244" s="433">
        <v>1443.4637745184996</v>
      </c>
      <c r="AK244" s="433">
        <v>1595.4581226570313</v>
      </c>
      <c r="AL244" s="433">
        <v>1417.248</v>
      </c>
      <c r="AM244" s="433">
        <v>1263.1347826086958</v>
      </c>
      <c r="AN244" s="433">
        <v>1909.6190697674417</v>
      </c>
      <c r="AO244" s="433">
        <v>65.28</v>
      </c>
      <c r="AP244" s="433">
        <v>32.44</v>
      </c>
      <c r="AQ244" s="433">
        <v>61.746520000000004</v>
      </c>
      <c r="AR244" s="433">
        <v>65.229674000000003</v>
      </c>
      <c r="AS244" s="433">
        <v>48</v>
      </c>
      <c r="AT244" s="433">
        <v>64.035259999999994</v>
      </c>
      <c r="AU244" s="433">
        <v>66.207849999999993</v>
      </c>
      <c r="AV244" s="433">
        <v>61.2</v>
      </c>
      <c r="AW244" s="433">
        <v>53.9</v>
      </c>
      <c r="AX244" s="434">
        <v>80.2</v>
      </c>
      <c r="AY244" s="116"/>
      <c r="AZ244" s="116"/>
      <c r="BA244" s="126"/>
      <c r="BB244" s="304"/>
      <c r="BC244" s="304"/>
      <c r="BD244" s="304"/>
      <c r="BE244" s="304"/>
      <c r="BF244" s="304"/>
      <c r="BG244" s="304"/>
      <c r="BH244" s="304"/>
      <c r="BI244" s="304"/>
      <c r="BJ244" s="117"/>
      <c r="BK244" s="117"/>
    </row>
    <row r="245" spans="2:63" ht="25" customHeight="1">
      <c r="B245" s="146">
        <f t="shared" si="50"/>
        <v>150</v>
      </c>
      <c r="C245" s="92">
        <f t="shared" si="51"/>
        <v>2475</v>
      </c>
      <c r="D245" s="92">
        <f t="shared" si="41"/>
        <v>1198.1929411764704</v>
      </c>
      <c r="E245" s="92">
        <f t="shared" si="42"/>
        <v>2308.7336541988889</v>
      </c>
      <c r="F245" s="92">
        <f t="shared" si="43"/>
        <v>2455.223701889875</v>
      </c>
      <c r="G245" s="92">
        <f t="shared" si="44"/>
        <v>1823.047619047619</v>
      </c>
      <c r="H245" s="92">
        <f t="shared" si="45"/>
        <v>2355.3290330123332</v>
      </c>
      <c r="I245" s="92">
        <f t="shared" si="46"/>
        <v>2594.0512484380206</v>
      </c>
      <c r="J245" s="92">
        <f t="shared" si="47"/>
        <v>2414.1653333333334</v>
      </c>
      <c r="K245" s="92">
        <f t="shared" si="48"/>
        <v>1980.0065217391304</v>
      </c>
      <c r="L245" s="92">
        <f t="shared" si="49"/>
        <v>2984.0793798449613</v>
      </c>
      <c r="M245" s="429"/>
      <c r="N245" s="429"/>
      <c r="Z245" s="438">
        <v>150</v>
      </c>
      <c r="AA245" s="433">
        <v>1</v>
      </c>
      <c r="AB245" s="433">
        <v>1</v>
      </c>
      <c r="AC245" s="433">
        <v>1</v>
      </c>
      <c r="AD245" s="433">
        <v>1</v>
      </c>
      <c r="AE245" s="433">
        <v>2475</v>
      </c>
      <c r="AF245" s="433">
        <v>1198.1929411764704</v>
      </c>
      <c r="AG245" s="433">
        <v>2308.7336541988889</v>
      </c>
      <c r="AH245" s="433">
        <v>2455.223701889875</v>
      </c>
      <c r="AI245" s="433">
        <v>1823.047619047619</v>
      </c>
      <c r="AJ245" s="433">
        <v>2355.3290330123332</v>
      </c>
      <c r="AK245" s="433">
        <v>2594.0512484380206</v>
      </c>
      <c r="AL245" s="433">
        <v>2414.1653333333334</v>
      </c>
      <c r="AM245" s="433">
        <v>1980.0065217391304</v>
      </c>
      <c r="AN245" s="433">
        <v>2984.0793798449613</v>
      </c>
      <c r="AO245" s="433">
        <v>74</v>
      </c>
      <c r="AP245" s="433">
        <v>32.96</v>
      </c>
      <c r="AQ245" s="433">
        <v>63.16434666666666</v>
      </c>
      <c r="AR245" s="433">
        <v>66.819782666666669</v>
      </c>
      <c r="AS245" s="433">
        <v>50.666666666666671</v>
      </c>
      <c r="AT245" s="433">
        <v>67.123506666666671</v>
      </c>
      <c r="AU245" s="433">
        <v>70.805233333333334</v>
      </c>
      <c r="AV245" s="433">
        <v>64.8</v>
      </c>
      <c r="AW245" s="433">
        <v>55.1</v>
      </c>
      <c r="AX245" s="434">
        <v>82.13333333333334</v>
      </c>
      <c r="AY245" s="116"/>
      <c r="AZ245" s="116"/>
      <c r="BA245" s="126"/>
      <c r="BB245" s="304"/>
      <c r="BC245" s="304"/>
      <c r="BD245" s="304"/>
      <c r="BE245" s="304"/>
      <c r="BF245" s="304"/>
      <c r="BG245" s="304"/>
      <c r="BH245" s="304"/>
      <c r="BI245" s="304"/>
      <c r="BJ245" s="117"/>
      <c r="BK245" s="117"/>
    </row>
    <row r="246" spans="2:63" ht="25" customHeight="1">
      <c r="B246" s="146">
        <f t="shared" si="50"/>
        <v>200</v>
      </c>
      <c r="C246" s="92">
        <f t="shared" si="51"/>
        <v>4100</v>
      </c>
      <c r="D246" s="92">
        <f t="shared" si="41"/>
        <v>1622.8947058823528</v>
      </c>
      <c r="E246" s="92">
        <f t="shared" si="42"/>
        <v>3133.590990649167</v>
      </c>
      <c r="F246" s="92">
        <f t="shared" si="43"/>
        <v>3330.0192264174061</v>
      </c>
      <c r="G246" s="92">
        <f t="shared" si="44"/>
        <v>2522.2857142857142</v>
      </c>
      <c r="H246" s="92">
        <f t="shared" si="45"/>
        <v>3269.3866622592495</v>
      </c>
      <c r="I246" s="92">
        <f t="shared" si="46"/>
        <v>3593.3478113285155</v>
      </c>
      <c r="J246" s="92">
        <f t="shared" si="47"/>
        <v>3412.6239999999998</v>
      </c>
      <c r="K246" s="92">
        <f t="shared" si="48"/>
        <v>2697.8173913043474</v>
      </c>
      <c r="L246" s="92">
        <f t="shared" si="49"/>
        <v>4058.809534883721</v>
      </c>
      <c r="M246" s="429"/>
      <c r="N246" s="429"/>
      <c r="Z246" s="438">
        <v>200</v>
      </c>
      <c r="AA246" s="433">
        <v>1</v>
      </c>
      <c r="AB246" s="433">
        <v>1</v>
      </c>
      <c r="AC246" s="433">
        <v>1</v>
      </c>
      <c r="AD246" s="433">
        <v>1</v>
      </c>
      <c r="AE246" s="433">
        <v>4100</v>
      </c>
      <c r="AF246" s="433">
        <v>1622.8947058823528</v>
      </c>
      <c r="AG246" s="433">
        <v>3133.590990649167</v>
      </c>
      <c r="AH246" s="433">
        <v>3330.0192264174061</v>
      </c>
      <c r="AI246" s="433">
        <v>2522.2857142857142</v>
      </c>
      <c r="AJ246" s="433">
        <v>3269.3866622592495</v>
      </c>
      <c r="AK246" s="433">
        <v>3593.3478113285155</v>
      </c>
      <c r="AL246" s="433">
        <v>3412.6239999999998</v>
      </c>
      <c r="AM246" s="433">
        <v>2697.8173913043474</v>
      </c>
      <c r="AN246" s="433">
        <v>4058.809534883721</v>
      </c>
      <c r="AO246" s="433">
        <v>90</v>
      </c>
      <c r="AP246" s="433">
        <v>33.22</v>
      </c>
      <c r="AQ246" s="433">
        <v>63.873260000000002</v>
      </c>
      <c r="AR246" s="433">
        <v>67.614836999999994</v>
      </c>
      <c r="AS246" s="433">
        <v>52</v>
      </c>
      <c r="AT246" s="433">
        <v>68.667630000000003</v>
      </c>
      <c r="AU246" s="433">
        <v>73.103925000000004</v>
      </c>
      <c r="AV246" s="433">
        <v>68.319999999999993</v>
      </c>
      <c r="AW246" s="433">
        <v>55.7</v>
      </c>
      <c r="AX246" s="434">
        <v>83.1</v>
      </c>
      <c r="AY246" s="116"/>
      <c r="AZ246" s="116"/>
      <c r="BA246" s="126"/>
      <c r="BB246" s="304"/>
      <c r="BC246" s="304"/>
      <c r="BD246" s="304"/>
      <c r="BE246" s="304"/>
      <c r="BF246" s="304"/>
      <c r="BG246" s="304"/>
      <c r="BH246" s="304"/>
      <c r="BI246" s="304"/>
      <c r="BJ246" s="117"/>
      <c r="BK246" s="117"/>
    </row>
    <row r="247" spans="2:63" ht="25" customHeight="1">
      <c r="B247" s="465">
        <f t="shared" si="50"/>
        <v>200.1</v>
      </c>
      <c r="C247" s="466">
        <f t="shared" si="51"/>
        <v>4103.6507999999994</v>
      </c>
      <c r="D247" s="466">
        <f t="shared" si="41"/>
        <v>4044.7212937648819</v>
      </c>
      <c r="E247" s="466">
        <f t="shared" si="42"/>
        <v>7421.3287889931817</v>
      </c>
      <c r="F247" s="466">
        <f t="shared" si="43"/>
        <v>7457.1966845438537</v>
      </c>
      <c r="G247" s="466">
        <f t="shared" si="44"/>
        <v>4774.8607341066308</v>
      </c>
      <c r="H247" s="466">
        <f t="shared" si="45"/>
        <v>5780.2285260397293</v>
      </c>
      <c r="I247" s="466">
        <f t="shared" si="46"/>
        <v>6323.4852701004975</v>
      </c>
      <c r="J247" s="466">
        <f t="shared" si="47"/>
        <v>4280.7216391804095</v>
      </c>
      <c r="K247" s="466">
        <f t="shared" si="48"/>
        <v>2699.2534833126911</v>
      </c>
      <c r="L247" s="466">
        <f t="shared" si="49"/>
        <v>4060.9591303185612</v>
      </c>
      <c r="M247" s="429"/>
      <c r="N247" s="429"/>
      <c r="Z247" s="438">
        <v>200.1</v>
      </c>
      <c r="AA247" s="433">
        <v>1</v>
      </c>
      <c r="AB247" s="433">
        <v>1</v>
      </c>
      <c r="AC247" s="433">
        <v>1</v>
      </c>
      <c r="AD247" s="433">
        <v>1</v>
      </c>
      <c r="AE247" s="433">
        <v>4103.6507999999994</v>
      </c>
      <c r="AF247" s="433">
        <v>4044.7212937648819</v>
      </c>
      <c r="AG247" s="433">
        <v>7421.3287889931817</v>
      </c>
      <c r="AH247" s="433">
        <v>7457.1966845438537</v>
      </c>
      <c r="AI247" s="433">
        <v>4774.8607341066308</v>
      </c>
      <c r="AJ247" s="433">
        <v>5780.2285260397293</v>
      </c>
      <c r="AK247" s="433">
        <v>6323.4852701004975</v>
      </c>
      <c r="AL247" s="433">
        <v>4280.7216391804095</v>
      </c>
      <c r="AM247" s="433">
        <v>2699.2534833126911</v>
      </c>
      <c r="AN247" s="433">
        <v>4060.9591303185612</v>
      </c>
      <c r="AO247" s="433">
        <v>90.031999999999996</v>
      </c>
      <c r="AP247" s="433">
        <v>93.038480759620185</v>
      </c>
      <c r="AQ247" s="433">
        <v>170.39500249875061</v>
      </c>
      <c r="AR247" s="433">
        <v>172.4241204397801</v>
      </c>
      <c r="AS247" s="433">
        <v>107.85207396301848</v>
      </c>
      <c r="AT247" s="433">
        <v>133.7099850074963</v>
      </c>
      <c r="AU247" s="433">
        <v>140.6450524737632</v>
      </c>
      <c r="AV247" s="433">
        <v>105.56521739130434</v>
      </c>
      <c r="AW247" s="433">
        <v>55.700899550224889</v>
      </c>
      <c r="AX247" s="434">
        <v>83.101449275362313</v>
      </c>
      <c r="AY247" s="116"/>
      <c r="AZ247" s="116"/>
      <c r="BA247" s="126"/>
      <c r="BB247" s="304"/>
      <c r="BC247" s="304"/>
      <c r="BD247" s="304"/>
      <c r="BE247" s="304"/>
      <c r="BF247" s="304"/>
      <c r="BG247" s="304"/>
      <c r="BH247" s="304"/>
      <c r="BI247" s="304"/>
      <c r="BJ247" s="117"/>
      <c r="BK247" s="117"/>
    </row>
    <row r="248" spans="2:63" ht="25" customHeight="1">
      <c r="B248" s="465">
        <f t="shared" si="50"/>
        <v>250</v>
      </c>
      <c r="C248" s="466">
        <f t="shared" si="51"/>
        <v>6125</v>
      </c>
      <c r="D248" s="466">
        <f t="shared" si="41"/>
        <v>6229.3455882352937</v>
      </c>
      <c r="E248" s="466">
        <f t="shared" si="42"/>
        <v>11531.806815232001</v>
      </c>
      <c r="F248" s="466">
        <f t="shared" si="43"/>
        <v>11731.649505669628</v>
      </c>
      <c r="G248" s="466">
        <f t="shared" si="44"/>
        <v>7338.1479674796747</v>
      </c>
      <c r="H248" s="466">
        <f t="shared" si="45"/>
        <v>8770.9462682388039</v>
      </c>
      <c r="I248" s="466">
        <f t="shared" si="46"/>
        <v>9554.3774626529048</v>
      </c>
      <c r="J248" s="466">
        <f t="shared" si="47"/>
        <v>6732.3207663551411</v>
      </c>
      <c r="K248" s="466">
        <f t="shared" si="48"/>
        <v>3416.003913043478</v>
      </c>
      <c r="L248" s="466">
        <f t="shared" si="49"/>
        <v>5133.6476279069766</v>
      </c>
      <c r="M248" s="429"/>
      <c r="N248" s="429"/>
      <c r="Z248" s="438">
        <v>250</v>
      </c>
      <c r="AA248" s="433">
        <v>1</v>
      </c>
      <c r="AB248" s="433">
        <v>1</v>
      </c>
      <c r="AC248" s="433">
        <v>1</v>
      </c>
      <c r="AD248" s="433">
        <v>1</v>
      </c>
      <c r="AE248" s="433">
        <v>6125</v>
      </c>
      <c r="AF248" s="433">
        <v>6229.3455882352937</v>
      </c>
      <c r="AG248" s="433">
        <v>11531.806815232001</v>
      </c>
      <c r="AH248" s="433">
        <v>11731.649505669628</v>
      </c>
      <c r="AI248" s="433">
        <v>7338.1479674796747</v>
      </c>
      <c r="AJ248" s="433">
        <v>8770.9462682388039</v>
      </c>
      <c r="AK248" s="433">
        <v>9554.3774626529048</v>
      </c>
      <c r="AL248" s="433">
        <v>6732.3207663551411</v>
      </c>
      <c r="AM248" s="433">
        <v>3416.003913043478</v>
      </c>
      <c r="AN248" s="433">
        <v>5133.6476279069766</v>
      </c>
      <c r="AO248" s="433">
        <v>106</v>
      </c>
      <c r="AP248" s="433">
        <v>112.536</v>
      </c>
      <c r="AQ248" s="433">
        <v>206.93032800000006</v>
      </c>
      <c r="AR248" s="433">
        <v>209.32535120000014</v>
      </c>
      <c r="AS248" s="433">
        <v>131.44</v>
      </c>
      <c r="AT248" s="433">
        <v>162.26921600000006</v>
      </c>
      <c r="AU248" s="433">
        <v>171.66424000000009</v>
      </c>
      <c r="AV248" s="433">
        <v>127.648</v>
      </c>
      <c r="AW248" s="433">
        <v>56.06</v>
      </c>
      <c r="AX248" s="434">
        <v>83.68</v>
      </c>
      <c r="AY248" s="126"/>
      <c r="AZ248" s="126"/>
      <c r="BA248" s="126"/>
      <c r="BB248" s="55"/>
      <c r="BC248" s="55"/>
      <c r="BD248" s="55"/>
      <c r="BE248" s="55"/>
    </row>
    <row r="249" spans="2:63" ht="25" customHeight="1">
      <c r="B249" s="465">
        <f t="shared" si="50"/>
        <v>300</v>
      </c>
      <c r="C249" s="466">
        <f t="shared" si="51"/>
        <v>8550</v>
      </c>
      <c r="D249" s="466">
        <f t="shared" si="41"/>
        <v>9004.1752941176455</v>
      </c>
      <c r="E249" s="466">
        <f t="shared" si="42"/>
        <v>16599.028289696114</v>
      </c>
      <c r="F249" s="466">
        <f t="shared" si="43"/>
        <v>16670.873930206275</v>
      </c>
      <c r="G249" s="466">
        <f t="shared" si="44"/>
        <v>10647.619047619048</v>
      </c>
      <c r="H249" s="466">
        <f t="shared" si="45"/>
        <v>12669.940731070281</v>
      </c>
      <c r="I249" s="466">
        <f t="shared" si="46"/>
        <v>13801.220313125235</v>
      </c>
      <c r="J249" s="466">
        <f t="shared" si="47"/>
        <v>9657.2479999999996</v>
      </c>
      <c r="K249" s="466">
        <f t="shared" si="48"/>
        <v>4134.3782608695656</v>
      </c>
      <c r="L249" s="466">
        <f t="shared" si="49"/>
        <v>6208.5396899224806</v>
      </c>
      <c r="M249" s="429"/>
      <c r="N249" s="429"/>
      <c r="Z249" s="438">
        <v>300</v>
      </c>
      <c r="AA249" s="433">
        <v>1</v>
      </c>
      <c r="AB249" s="433">
        <v>1</v>
      </c>
      <c r="AC249" s="433">
        <v>1</v>
      </c>
      <c r="AD249" s="433">
        <v>1</v>
      </c>
      <c r="AE249" s="433">
        <v>8550</v>
      </c>
      <c r="AF249" s="433">
        <v>9004.1752941176455</v>
      </c>
      <c r="AG249" s="433">
        <v>16599.028289696114</v>
      </c>
      <c r="AH249" s="433">
        <v>16670.873930206275</v>
      </c>
      <c r="AI249" s="433">
        <v>10647.619047619048</v>
      </c>
      <c r="AJ249" s="433">
        <v>12669.940731070281</v>
      </c>
      <c r="AK249" s="433">
        <v>13801.220313125235</v>
      </c>
      <c r="AL249" s="433">
        <v>9657.2479999999996</v>
      </c>
      <c r="AM249" s="433">
        <v>4134.3782608695656</v>
      </c>
      <c r="AN249" s="433">
        <v>6208.5396899224806</v>
      </c>
      <c r="AO249" s="433">
        <v>122</v>
      </c>
      <c r="AP249" s="433">
        <v>132.02000000000001</v>
      </c>
      <c r="AQ249" s="433">
        <v>243.40367333333342</v>
      </c>
      <c r="AR249" s="433">
        <v>246.23049700000021</v>
      </c>
      <c r="AS249" s="433">
        <v>154.66666666666666</v>
      </c>
      <c r="AT249" s="433">
        <v>189.79876666666672</v>
      </c>
      <c r="AU249" s="433">
        <v>201.98291666666677</v>
      </c>
      <c r="AV249" s="433">
        <v>146.84</v>
      </c>
      <c r="AW249" s="433">
        <v>56.3</v>
      </c>
      <c r="AX249" s="434">
        <v>84.066666666666663</v>
      </c>
      <c r="AY249" s="126"/>
      <c r="AZ249" s="126"/>
      <c r="BA249" s="126"/>
      <c r="BB249" s="55"/>
      <c r="BC249" s="55"/>
      <c r="BD249" s="55"/>
      <c r="BE249" s="55"/>
    </row>
    <row r="250" spans="2:63" ht="25" customHeight="1">
      <c r="B250" s="116"/>
      <c r="C250" s="118"/>
      <c r="D250" s="118"/>
      <c r="E250" s="118"/>
      <c r="F250" s="118"/>
      <c r="G250" s="118"/>
      <c r="H250" s="118"/>
      <c r="I250" s="430"/>
      <c r="J250" s="430"/>
      <c r="K250" s="430"/>
      <c r="L250" s="430"/>
      <c r="Z250" s="439"/>
      <c r="AA250" s="424"/>
      <c r="AB250" s="424"/>
      <c r="AC250" s="424"/>
      <c r="AD250" s="424"/>
      <c r="AE250" s="424"/>
      <c r="AF250" s="424"/>
      <c r="AG250" s="424"/>
      <c r="AH250" s="424"/>
      <c r="AI250" s="424"/>
      <c r="AJ250" s="424"/>
      <c r="AK250" s="424"/>
      <c r="AL250" s="424"/>
      <c r="AM250" s="424"/>
      <c r="AN250" s="424"/>
      <c r="AO250" s="424"/>
      <c r="AP250" s="424"/>
      <c r="AQ250" s="424"/>
      <c r="AR250" s="424"/>
      <c r="AS250" s="424"/>
      <c r="AT250" s="424"/>
      <c r="AU250" s="424"/>
      <c r="AV250" s="424"/>
      <c r="AW250" s="424"/>
      <c r="AX250" s="426"/>
      <c r="AY250" s="116"/>
      <c r="AZ250" s="116"/>
      <c r="BA250" s="116"/>
    </row>
    <row r="251" spans="2:63" ht="25" customHeight="1">
      <c r="B251" s="146" t="str">
        <f>B234</f>
        <v>Span</v>
      </c>
      <c r="C251" s="92" t="str">
        <f>AO234</f>
        <v>HS20</v>
      </c>
      <c r="D251" s="92" t="str">
        <f t="shared" ref="D251:L266" si="52">AP234</f>
        <v>SU2</v>
      </c>
      <c r="E251" s="92" t="str">
        <f t="shared" si="52"/>
        <v>SU3</v>
      </c>
      <c r="F251" s="92" t="str">
        <f t="shared" si="52"/>
        <v>SU4</v>
      </c>
      <c r="G251" s="92" t="str">
        <f t="shared" si="52"/>
        <v>C3</v>
      </c>
      <c r="H251" s="92" t="str">
        <f t="shared" si="52"/>
        <v>C4</v>
      </c>
      <c r="I251" s="92" t="str">
        <f t="shared" si="52"/>
        <v>C5</v>
      </c>
      <c r="J251" s="92" t="str">
        <f t="shared" si="52"/>
        <v>ST5</v>
      </c>
      <c r="K251" s="92" t="str">
        <f t="shared" si="52"/>
        <v>EV2</v>
      </c>
      <c r="L251" s="92" t="str">
        <f t="shared" si="52"/>
        <v>EV3</v>
      </c>
      <c r="M251" s="429"/>
      <c r="N251" s="429"/>
      <c r="Z251" s="438" t="s">
        <v>483</v>
      </c>
      <c r="AA251" s="433"/>
      <c r="AB251" s="433"/>
      <c r="AC251" s="433"/>
      <c r="AD251" s="433"/>
      <c r="AE251" s="433"/>
      <c r="AF251" s="433"/>
      <c r="AG251" s="433"/>
      <c r="AH251" s="433"/>
      <c r="AI251" s="433"/>
      <c r="AJ251" s="433"/>
      <c r="AK251" s="433"/>
      <c r="AL251" s="433"/>
      <c r="AM251" s="433"/>
      <c r="AN251" s="433"/>
      <c r="AO251" s="433"/>
      <c r="AP251" s="433"/>
      <c r="AQ251" s="433"/>
      <c r="AR251" s="433"/>
      <c r="AS251" s="433"/>
      <c r="AT251" s="433"/>
      <c r="AU251" s="433"/>
      <c r="AV251" s="433"/>
      <c r="AW251" s="433"/>
      <c r="AX251" s="434"/>
      <c r="AY251" s="116"/>
      <c r="AZ251" s="126"/>
      <c r="BA251" s="126"/>
      <c r="BB251" s="55"/>
      <c r="BC251" s="55"/>
      <c r="BD251" s="55"/>
      <c r="BE251" s="55"/>
      <c r="BF251" s="55"/>
      <c r="BG251" s="55"/>
      <c r="BH251" s="55"/>
      <c r="BI251" s="55"/>
    </row>
    <row r="252" spans="2:63" ht="25" customHeight="1">
      <c r="B252" s="146" t="str">
        <f t="shared" ref="B252:B266" si="53">B235</f>
        <v>(ft)</v>
      </c>
      <c r="C252" s="92" t="str">
        <f t="shared" ref="C252:C266" si="54">AO235</f>
        <v>(kip)</v>
      </c>
      <c r="D252" s="92" t="str">
        <f t="shared" si="52"/>
        <v>(kip)</v>
      </c>
      <c r="E252" s="92" t="str">
        <f t="shared" si="52"/>
        <v>(kip)</v>
      </c>
      <c r="F252" s="92" t="str">
        <f t="shared" si="52"/>
        <v>(kip)</v>
      </c>
      <c r="G252" s="92" t="str">
        <f t="shared" si="52"/>
        <v>(kip)</v>
      </c>
      <c r="H252" s="92" t="str">
        <f t="shared" si="52"/>
        <v>(kip)</v>
      </c>
      <c r="I252" s="92" t="str">
        <f t="shared" si="52"/>
        <v>(kip)</v>
      </c>
      <c r="J252" s="92" t="str">
        <f t="shared" si="52"/>
        <v>(kip)</v>
      </c>
      <c r="K252" s="92" t="str">
        <f t="shared" si="52"/>
        <v>(kip)</v>
      </c>
      <c r="L252" s="92" t="str">
        <f t="shared" si="52"/>
        <v>(kip)</v>
      </c>
      <c r="M252" s="429"/>
      <c r="N252" s="429"/>
      <c r="Z252" s="438" t="s">
        <v>200</v>
      </c>
      <c r="AA252" s="433">
        <v>1</v>
      </c>
      <c r="AB252" s="433">
        <v>2</v>
      </c>
      <c r="AC252" s="433">
        <v>3</v>
      </c>
      <c r="AD252" s="433">
        <v>4</v>
      </c>
      <c r="AE252" s="433">
        <v>5</v>
      </c>
      <c r="AF252" s="433">
        <v>6</v>
      </c>
      <c r="AG252" s="433">
        <v>7</v>
      </c>
      <c r="AH252" s="433">
        <v>8</v>
      </c>
      <c r="AI252" s="433">
        <v>9</v>
      </c>
      <c r="AJ252" s="433">
        <v>10</v>
      </c>
      <c r="AK252" s="433" t="s">
        <v>193</v>
      </c>
      <c r="AL252" s="433" t="s">
        <v>193</v>
      </c>
      <c r="AM252" s="433"/>
      <c r="AN252" s="433"/>
      <c r="AO252" s="433"/>
      <c r="AP252" s="433"/>
      <c r="AQ252" s="433"/>
      <c r="AR252" s="433"/>
      <c r="AS252" s="433"/>
      <c r="AT252" s="433"/>
      <c r="AU252" s="433"/>
      <c r="AV252" s="433"/>
      <c r="AW252" s="433"/>
      <c r="AX252" s="434"/>
      <c r="AY252" s="116"/>
      <c r="AZ252" s="126"/>
      <c r="BA252" s="126"/>
      <c r="BB252" s="55"/>
      <c r="BC252" s="55"/>
      <c r="BD252" s="55"/>
      <c r="BE252" s="55"/>
      <c r="BF252" s="55"/>
      <c r="BG252" s="55"/>
      <c r="BH252" s="55"/>
      <c r="BI252" s="55"/>
    </row>
    <row r="253" spans="2:63" ht="25" customHeight="1">
      <c r="B253" s="146">
        <f t="shared" si="53"/>
        <v>5</v>
      </c>
      <c r="C253" s="92">
        <f t="shared" si="54"/>
        <v>32</v>
      </c>
      <c r="D253" s="92">
        <f t="shared" si="52"/>
        <v>22</v>
      </c>
      <c r="E253" s="92">
        <f t="shared" si="52"/>
        <v>25.665199999999999</v>
      </c>
      <c r="F253" s="92">
        <f t="shared" si="52"/>
        <v>21.815420000000007</v>
      </c>
      <c r="G253" s="92">
        <f t="shared" si="52"/>
        <v>22</v>
      </c>
      <c r="H253" s="92">
        <f t="shared" si="52"/>
        <v>25.665199999999999</v>
      </c>
      <c r="I253" s="92">
        <f t="shared" si="52"/>
        <v>23.332000000000001</v>
      </c>
      <c r="J253" s="92">
        <f t="shared" si="52"/>
        <v>21.6</v>
      </c>
      <c r="K253" s="92">
        <f t="shared" si="52"/>
        <v>33.5</v>
      </c>
      <c r="L253" s="92">
        <f t="shared" si="52"/>
        <v>37.200000000000003</v>
      </c>
      <c r="M253" s="429"/>
      <c r="N253" s="429"/>
      <c r="Z253" s="438" t="s">
        <v>194</v>
      </c>
      <c r="AA253" s="433" t="s">
        <v>118</v>
      </c>
      <c r="AB253" s="433" t="s">
        <v>1</v>
      </c>
      <c r="AC253" s="433" t="s">
        <v>2</v>
      </c>
      <c r="AD253" s="433" t="s">
        <v>3</v>
      </c>
      <c r="AE253" s="433" t="s">
        <v>4</v>
      </c>
      <c r="AF253" s="433" t="s">
        <v>5</v>
      </c>
      <c r="AG253" s="433" t="s">
        <v>6</v>
      </c>
      <c r="AH253" s="433" t="s">
        <v>7</v>
      </c>
      <c r="AI253" s="433" t="s">
        <v>425</v>
      </c>
      <c r="AJ253" s="433" t="s">
        <v>426</v>
      </c>
      <c r="AK253" s="433" t="s">
        <v>198</v>
      </c>
      <c r="AL253" s="433" t="s">
        <v>199</v>
      </c>
      <c r="AM253" s="433"/>
      <c r="AN253" s="433"/>
      <c r="AO253" s="433"/>
      <c r="AP253" s="433"/>
      <c r="AQ253" s="433"/>
      <c r="AR253" s="433"/>
      <c r="AS253" s="433"/>
      <c r="AT253" s="433"/>
      <c r="AU253" s="433"/>
      <c r="AV253" s="433"/>
      <c r="AW253" s="433"/>
      <c r="AX253" s="434"/>
      <c r="AY253" s="116"/>
      <c r="AZ253" s="126"/>
      <c r="BA253" s="126"/>
      <c r="BB253" s="55"/>
      <c r="BC253" s="55"/>
      <c r="BD253" s="55"/>
      <c r="BE253" s="55"/>
      <c r="BF253" s="55"/>
      <c r="BG253" s="55"/>
      <c r="BH253" s="55"/>
      <c r="BI253" s="55"/>
    </row>
    <row r="254" spans="2:63" ht="25" customHeight="1">
      <c r="B254" s="146">
        <f t="shared" si="53"/>
        <v>10</v>
      </c>
      <c r="C254" s="92">
        <f t="shared" si="54"/>
        <v>32</v>
      </c>
      <c r="D254" s="92">
        <f t="shared" si="52"/>
        <v>22</v>
      </c>
      <c r="E254" s="92">
        <f t="shared" si="52"/>
        <v>34.832599999999999</v>
      </c>
      <c r="F254" s="92">
        <f t="shared" si="52"/>
        <v>32.723130000000005</v>
      </c>
      <c r="G254" s="92">
        <f t="shared" si="52"/>
        <v>22</v>
      </c>
      <c r="H254" s="92">
        <f t="shared" si="52"/>
        <v>34.832599999999999</v>
      </c>
      <c r="I254" s="92">
        <f t="shared" si="52"/>
        <v>31.666</v>
      </c>
      <c r="J254" s="92">
        <f t="shared" si="52"/>
        <v>28.799999999999997</v>
      </c>
      <c r="K254" s="92">
        <f t="shared" si="52"/>
        <v>33.5</v>
      </c>
      <c r="L254" s="92">
        <f t="shared" si="52"/>
        <v>49.599999999999994</v>
      </c>
      <c r="M254" s="429"/>
      <c r="N254" s="429"/>
      <c r="Z254" s="438">
        <v>4.9999999999999991</v>
      </c>
      <c r="AA254" s="433">
        <v>16</v>
      </c>
      <c r="AB254" s="433">
        <v>11.000000000000002</v>
      </c>
      <c r="AC254" s="433">
        <v>12.832599999999999</v>
      </c>
      <c r="AD254" s="433">
        <v>12.46542</v>
      </c>
      <c r="AE254" s="433">
        <v>11.000000000000002</v>
      </c>
      <c r="AF254" s="433">
        <v>12.832599999999999</v>
      </c>
      <c r="AG254" s="433">
        <v>11.666</v>
      </c>
      <c r="AH254" s="433">
        <v>10.8</v>
      </c>
      <c r="AI254" s="433">
        <v>16.75</v>
      </c>
      <c r="AJ254" s="433">
        <v>18.600000000000001</v>
      </c>
      <c r="AK254" s="433">
        <v>1</v>
      </c>
      <c r="AL254" s="433">
        <v>1</v>
      </c>
      <c r="AM254" s="433"/>
      <c r="AN254" s="433"/>
      <c r="AO254" s="433"/>
      <c r="AP254" s="433"/>
      <c r="AQ254" s="433"/>
      <c r="AR254" s="433"/>
      <c r="AS254" s="433"/>
      <c r="AT254" s="433"/>
      <c r="AU254" s="433"/>
      <c r="AV254" s="433"/>
      <c r="AW254" s="433"/>
      <c r="AX254" s="434"/>
      <c r="AY254" s="116"/>
      <c r="AZ254" s="126"/>
      <c r="BA254" s="126"/>
      <c r="BB254" s="55"/>
      <c r="BC254" s="55"/>
      <c r="BD254" s="55"/>
      <c r="BE254" s="55"/>
      <c r="BF254" s="55"/>
      <c r="BG254" s="55"/>
      <c r="BH254" s="55"/>
      <c r="BI254" s="55"/>
    </row>
    <row r="255" spans="2:63" ht="25" customHeight="1">
      <c r="B255" s="146">
        <f t="shared" si="53"/>
        <v>15</v>
      </c>
      <c r="C255" s="92">
        <f t="shared" si="54"/>
        <v>34.133333333333333</v>
      </c>
      <c r="D255" s="92">
        <f t="shared" si="52"/>
        <v>23.6</v>
      </c>
      <c r="E255" s="92">
        <f t="shared" si="52"/>
        <v>37.888400000000004</v>
      </c>
      <c r="F255" s="92">
        <f t="shared" si="52"/>
        <v>40.515420000000006</v>
      </c>
      <c r="G255" s="92">
        <f t="shared" si="52"/>
        <v>26</v>
      </c>
      <c r="H255" s="92">
        <f t="shared" si="52"/>
        <v>37.888400000000004</v>
      </c>
      <c r="I255" s="92">
        <f t="shared" si="52"/>
        <v>34.999333333333333</v>
      </c>
      <c r="J255" s="92">
        <f t="shared" si="52"/>
        <v>31.2</v>
      </c>
      <c r="K255" s="92">
        <f t="shared" si="52"/>
        <v>33.5</v>
      </c>
      <c r="L255" s="92">
        <f t="shared" si="52"/>
        <v>53.733333333333334</v>
      </c>
      <c r="M255" s="429"/>
      <c r="N255" s="429"/>
      <c r="Z255" s="438">
        <v>9.9999999999999982</v>
      </c>
      <c r="AA255" s="433">
        <v>16.2</v>
      </c>
      <c r="AB255" s="433">
        <v>11.000000000000002</v>
      </c>
      <c r="AC255" s="433">
        <v>17.4163</v>
      </c>
      <c r="AD255" s="433">
        <v>20.257709999999999</v>
      </c>
      <c r="AE255" s="433">
        <v>11.000000000000002</v>
      </c>
      <c r="AF255" s="433">
        <v>17.4163</v>
      </c>
      <c r="AG255" s="433">
        <v>15.833</v>
      </c>
      <c r="AH255" s="433">
        <v>14.399999999999999</v>
      </c>
      <c r="AI255" s="433">
        <v>16.75</v>
      </c>
      <c r="AJ255" s="433">
        <v>24.799999999999997</v>
      </c>
      <c r="AK255" s="433">
        <v>1</v>
      </c>
      <c r="AL255" s="433">
        <v>1</v>
      </c>
      <c r="AM255" s="433"/>
      <c r="AN255" s="433"/>
      <c r="AO255" s="433"/>
      <c r="AP255" s="433"/>
      <c r="AQ255" s="433"/>
      <c r="AR255" s="433"/>
      <c r="AS255" s="433"/>
      <c r="AT255" s="433"/>
      <c r="AU255" s="433"/>
      <c r="AV255" s="433"/>
      <c r="AW255" s="433"/>
      <c r="AX255" s="434"/>
      <c r="AY255" s="116"/>
      <c r="AZ255" s="126"/>
      <c r="BA255" s="126"/>
      <c r="BB255" s="55"/>
      <c r="BC255" s="55"/>
      <c r="BD255" s="55"/>
      <c r="BE255" s="55"/>
      <c r="BF255" s="55"/>
      <c r="BG255" s="55"/>
      <c r="BH255" s="55"/>
      <c r="BI255" s="55"/>
    </row>
    <row r="256" spans="2:63" ht="25" customHeight="1">
      <c r="B256" s="146">
        <f t="shared" si="53"/>
        <v>20</v>
      </c>
      <c r="C256" s="92">
        <f t="shared" si="54"/>
        <v>41.6</v>
      </c>
      <c r="D256" s="92">
        <f t="shared" si="52"/>
        <v>26.2</v>
      </c>
      <c r="E256" s="92">
        <f t="shared" si="52"/>
        <v>44.732599999999998</v>
      </c>
      <c r="F256" s="92">
        <f t="shared" si="52"/>
        <v>46.14837</v>
      </c>
      <c r="G256" s="92">
        <f t="shared" si="52"/>
        <v>28</v>
      </c>
      <c r="H256" s="92">
        <f t="shared" si="52"/>
        <v>39.4163</v>
      </c>
      <c r="I256" s="92">
        <f t="shared" si="52"/>
        <v>38.749499999999998</v>
      </c>
      <c r="J256" s="92">
        <f t="shared" si="52"/>
        <v>36</v>
      </c>
      <c r="K256" s="92">
        <f t="shared" si="52"/>
        <v>39.5</v>
      </c>
      <c r="L256" s="92">
        <f t="shared" si="52"/>
        <v>57</v>
      </c>
      <c r="M256" s="429"/>
      <c r="N256" s="429"/>
      <c r="Z256" s="438">
        <v>14.999999999999998</v>
      </c>
      <c r="AA256" s="433">
        <v>17.8</v>
      </c>
      <c r="AB256" s="433">
        <v>11.8</v>
      </c>
      <c r="AC256" s="433">
        <v>21.877533333333332</v>
      </c>
      <c r="AD256" s="433">
        <v>23.627053333333336</v>
      </c>
      <c r="AE256" s="433">
        <v>13</v>
      </c>
      <c r="AF256" s="433">
        <v>18.944200000000002</v>
      </c>
      <c r="AG256" s="433">
        <v>18.888666666666669</v>
      </c>
      <c r="AH256" s="433">
        <v>17.399999999999999</v>
      </c>
      <c r="AI256" s="433">
        <v>16.75</v>
      </c>
      <c r="AJ256" s="433">
        <v>26.866666666666667</v>
      </c>
      <c r="AK256" s="433">
        <v>1</v>
      </c>
      <c r="AL256" s="433">
        <v>1</v>
      </c>
      <c r="AM256" s="433"/>
      <c r="AN256" s="433"/>
      <c r="AO256" s="433"/>
      <c r="AP256" s="433"/>
      <c r="AQ256" s="433"/>
      <c r="AR256" s="433"/>
      <c r="AS256" s="433"/>
      <c r="AT256" s="433"/>
      <c r="AU256" s="433"/>
      <c r="AV256" s="433"/>
      <c r="AW256" s="433"/>
      <c r="AX256" s="434"/>
      <c r="AY256" s="116"/>
      <c r="AZ256" s="126"/>
      <c r="BA256" s="126"/>
      <c r="BB256" s="55"/>
      <c r="BC256" s="55"/>
      <c r="BD256" s="55"/>
      <c r="BE256" s="55"/>
      <c r="BF256" s="55"/>
      <c r="BG256" s="55"/>
      <c r="BH256" s="55"/>
      <c r="BI256" s="55"/>
    </row>
    <row r="257" spans="2:61" ht="25" customHeight="1">
      <c r="B257" s="146">
        <f t="shared" si="53"/>
        <v>30</v>
      </c>
      <c r="C257" s="92">
        <f t="shared" si="54"/>
        <v>49.6</v>
      </c>
      <c r="D257" s="92">
        <f t="shared" si="52"/>
        <v>28.8</v>
      </c>
      <c r="E257" s="92">
        <f t="shared" si="52"/>
        <v>51.821733333333334</v>
      </c>
      <c r="F257" s="92">
        <f t="shared" si="52"/>
        <v>54.098913333333343</v>
      </c>
      <c r="G257" s="92">
        <f t="shared" si="52"/>
        <v>30</v>
      </c>
      <c r="H257" s="92">
        <f t="shared" si="52"/>
        <v>43.877533333333332</v>
      </c>
      <c r="I257" s="92">
        <f t="shared" si="52"/>
        <v>43.304499999999997</v>
      </c>
      <c r="J257" s="92">
        <f t="shared" si="52"/>
        <v>42</v>
      </c>
      <c r="K257" s="92">
        <f t="shared" si="52"/>
        <v>45.5</v>
      </c>
      <c r="L257" s="92">
        <f t="shared" si="52"/>
        <v>66.666666666666657</v>
      </c>
      <c r="M257" s="429"/>
      <c r="N257" s="429"/>
      <c r="Z257" s="438">
        <v>19.999999999999996</v>
      </c>
      <c r="AA257" s="433">
        <v>22.000000000000004</v>
      </c>
      <c r="AB257" s="433">
        <v>13.100000000000001</v>
      </c>
      <c r="AC257" s="433">
        <v>24.658149999999999</v>
      </c>
      <c r="AD257" s="433">
        <v>26.470289999999999</v>
      </c>
      <c r="AE257" s="433">
        <v>14</v>
      </c>
      <c r="AF257" s="433">
        <v>19.70815</v>
      </c>
      <c r="AG257" s="433">
        <v>20.416499999999999</v>
      </c>
      <c r="AH257" s="433">
        <v>19.8</v>
      </c>
      <c r="AI257" s="433">
        <v>19.75</v>
      </c>
      <c r="AJ257" s="433">
        <v>30.899999999999995</v>
      </c>
      <c r="AK257" s="433">
        <v>1</v>
      </c>
      <c r="AL257" s="433">
        <v>1</v>
      </c>
      <c r="AM257" s="433"/>
      <c r="AN257" s="433"/>
      <c r="AO257" s="433"/>
      <c r="AP257" s="433"/>
      <c r="AQ257" s="433"/>
      <c r="AR257" s="433"/>
      <c r="AS257" s="433"/>
      <c r="AT257" s="433"/>
      <c r="AU257" s="433"/>
      <c r="AV257" s="433"/>
      <c r="AW257" s="433"/>
      <c r="AX257" s="434"/>
      <c r="AY257" s="116"/>
      <c r="AZ257" s="126"/>
      <c r="BA257" s="126"/>
      <c r="BB257" s="55"/>
      <c r="BC257" s="55"/>
      <c r="BD257" s="55"/>
      <c r="BE257" s="55"/>
      <c r="BF257" s="55"/>
      <c r="BG257" s="304"/>
      <c r="BH257" s="304"/>
      <c r="BI257" s="304"/>
    </row>
    <row r="258" spans="2:61" ht="25" customHeight="1">
      <c r="B258" s="146">
        <f t="shared" si="53"/>
        <v>40</v>
      </c>
      <c r="C258" s="92">
        <f t="shared" si="54"/>
        <v>55.2</v>
      </c>
      <c r="D258" s="92">
        <f t="shared" si="52"/>
        <v>30.1</v>
      </c>
      <c r="E258" s="92">
        <f t="shared" si="52"/>
        <v>55.366299999999995</v>
      </c>
      <c r="F258" s="92">
        <f t="shared" si="52"/>
        <v>58.074185</v>
      </c>
      <c r="G258" s="92">
        <f t="shared" si="52"/>
        <v>36</v>
      </c>
      <c r="H258" s="92">
        <f t="shared" si="52"/>
        <v>50.138149999999996</v>
      </c>
      <c r="I258" s="92">
        <f t="shared" si="52"/>
        <v>49.978375</v>
      </c>
      <c r="J258" s="92">
        <f t="shared" si="52"/>
        <v>45</v>
      </c>
      <c r="K258" s="92">
        <f t="shared" si="52"/>
        <v>48.5</v>
      </c>
      <c r="L258" s="92">
        <f t="shared" si="52"/>
        <v>71.5</v>
      </c>
      <c r="M258" s="429"/>
      <c r="N258" s="429"/>
      <c r="Z258" s="438">
        <v>24.999999999999996</v>
      </c>
      <c r="AA258" s="433">
        <v>24.8</v>
      </c>
      <c r="AB258" s="433">
        <v>13.879999999999999</v>
      </c>
      <c r="AC258" s="433">
        <v>26.326519999999999</v>
      </c>
      <c r="AD258" s="433">
        <v>28.176231999999999</v>
      </c>
      <c r="AE258" s="433">
        <v>16.799999999999997</v>
      </c>
      <c r="AF258" s="433">
        <v>21.56</v>
      </c>
      <c r="AG258" s="433">
        <v>23.649499999999996</v>
      </c>
      <c r="AH258" s="433">
        <v>21.24</v>
      </c>
      <c r="AI258" s="433">
        <v>21.55</v>
      </c>
      <c r="AJ258" s="433">
        <v>33.32</v>
      </c>
      <c r="AK258" s="433">
        <v>1</v>
      </c>
      <c r="AL258" s="433">
        <v>1</v>
      </c>
      <c r="AM258" s="433"/>
      <c r="AN258" s="433"/>
      <c r="AO258" s="433"/>
      <c r="AP258" s="433"/>
      <c r="AQ258" s="433"/>
      <c r="AR258" s="433"/>
      <c r="AS258" s="433"/>
      <c r="AT258" s="433"/>
      <c r="AU258" s="433"/>
      <c r="AV258" s="433"/>
      <c r="AW258" s="433"/>
      <c r="AX258" s="434"/>
      <c r="AY258" s="116"/>
      <c r="AZ258" s="126"/>
      <c r="BA258" s="126"/>
      <c r="BB258" s="55"/>
      <c r="BC258" s="55"/>
      <c r="BD258" s="55"/>
      <c r="BE258" s="55"/>
      <c r="BF258" s="55"/>
      <c r="BG258" s="130"/>
      <c r="BH258" s="130"/>
      <c r="BI258" s="130"/>
    </row>
    <row r="259" spans="2:61" ht="25" customHeight="1">
      <c r="B259" s="146">
        <f t="shared" si="53"/>
        <v>60</v>
      </c>
      <c r="C259" s="92">
        <f t="shared" si="54"/>
        <v>60.8</v>
      </c>
      <c r="D259" s="92">
        <f t="shared" si="52"/>
        <v>31.4</v>
      </c>
      <c r="E259" s="92">
        <f t="shared" si="52"/>
        <v>58.910866666666664</v>
      </c>
      <c r="F259" s="92">
        <f t="shared" si="52"/>
        <v>62.049456666666671</v>
      </c>
      <c r="G259" s="92">
        <f t="shared" si="52"/>
        <v>42.666666666666664</v>
      </c>
      <c r="H259" s="92">
        <f t="shared" si="52"/>
        <v>57.858766666666668</v>
      </c>
      <c r="I259" s="92">
        <f t="shared" si="52"/>
        <v>57.013083333333327</v>
      </c>
      <c r="J259" s="92">
        <f t="shared" si="52"/>
        <v>54</v>
      </c>
      <c r="K259" s="92">
        <f t="shared" si="52"/>
        <v>51.5</v>
      </c>
      <c r="L259" s="92">
        <f t="shared" si="52"/>
        <v>76.333333333333329</v>
      </c>
      <c r="M259" s="429"/>
      <c r="N259" s="429"/>
      <c r="Z259" s="438">
        <v>29.999999999999996</v>
      </c>
      <c r="AA259" s="433">
        <v>26.666666666666664</v>
      </c>
      <c r="AB259" s="433">
        <v>14.4</v>
      </c>
      <c r="AC259" s="433">
        <v>27.438766666666666</v>
      </c>
      <c r="AD259" s="433">
        <v>29.313526666666668</v>
      </c>
      <c r="AE259" s="433">
        <v>18.666666666666664</v>
      </c>
      <c r="AF259" s="433">
        <v>23.466666666666665</v>
      </c>
      <c r="AG259" s="433">
        <v>26.374583333333334</v>
      </c>
      <c r="AH259" s="433">
        <v>22.200000000000003</v>
      </c>
      <c r="AI259" s="433">
        <v>22.75</v>
      </c>
      <c r="AJ259" s="433">
        <v>34.933333333333337</v>
      </c>
      <c r="AK259" s="433">
        <v>1</v>
      </c>
      <c r="AL259" s="433">
        <v>1</v>
      </c>
      <c r="AM259" s="433"/>
      <c r="AN259" s="433"/>
      <c r="AO259" s="433"/>
      <c r="AP259" s="433"/>
      <c r="AQ259" s="433"/>
      <c r="AR259" s="433"/>
      <c r="AS259" s="433"/>
      <c r="AT259" s="433"/>
      <c r="AU259" s="433"/>
      <c r="AV259" s="433"/>
      <c r="AW259" s="433"/>
      <c r="AX259" s="434"/>
      <c r="AY259" s="116"/>
      <c r="AZ259" s="126"/>
      <c r="BA259" s="126"/>
      <c r="BB259" s="55"/>
      <c r="BC259" s="55"/>
      <c r="BD259" s="55"/>
      <c r="BE259" s="55"/>
      <c r="BF259" s="55"/>
      <c r="BG259" s="304"/>
      <c r="BH259" s="304"/>
      <c r="BI259" s="304"/>
    </row>
    <row r="260" spans="2:61" ht="25" customHeight="1">
      <c r="B260" s="146">
        <f t="shared" si="53"/>
        <v>80</v>
      </c>
      <c r="C260" s="92">
        <f t="shared" si="54"/>
        <v>63.599999999999994</v>
      </c>
      <c r="D260" s="92">
        <f t="shared" si="52"/>
        <v>32.049999999999997</v>
      </c>
      <c r="E260" s="92">
        <f t="shared" si="52"/>
        <v>60.683149999999998</v>
      </c>
      <c r="F260" s="92">
        <f t="shared" si="52"/>
        <v>64.0370925</v>
      </c>
      <c r="G260" s="92">
        <f t="shared" si="52"/>
        <v>46</v>
      </c>
      <c r="H260" s="92">
        <f t="shared" si="52"/>
        <v>61.719075000000004</v>
      </c>
      <c r="I260" s="92">
        <f t="shared" si="52"/>
        <v>62.759812499999995</v>
      </c>
      <c r="J260" s="92">
        <f t="shared" si="52"/>
        <v>58.5</v>
      </c>
      <c r="K260" s="92">
        <f t="shared" si="52"/>
        <v>53</v>
      </c>
      <c r="L260" s="92">
        <f t="shared" si="52"/>
        <v>78.75</v>
      </c>
      <c r="M260" s="429"/>
      <c r="N260" s="429"/>
      <c r="Z260" s="438">
        <v>35</v>
      </c>
      <c r="AA260" s="433">
        <v>28</v>
      </c>
      <c r="AB260" s="433">
        <v>14.771428571428574</v>
      </c>
      <c r="AC260" s="433">
        <v>28.233228571428569</v>
      </c>
      <c r="AD260" s="433">
        <v>30.125880000000002</v>
      </c>
      <c r="AE260" s="433">
        <v>20</v>
      </c>
      <c r="AF260" s="433">
        <v>25.158844285714288</v>
      </c>
      <c r="AG260" s="433">
        <v>28.321071428571429</v>
      </c>
      <c r="AH260" s="433">
        <v>23.342857142857145</v>
      </c>
      <c r="AI260" s="433">
        <v>23.607142857142858</v>
      </c>
      <c r="AJ260" s="433">
        <v>36.085714285714289</v>
      </c>
      <c r="AK260" s="433">
        <v>1</v>
      </c>
      <c r="AL260" s="433">
        <v>1</v>
      </c>
      <c r="AM260" s="433"/>
      <c r="AN260" s="433"/>
      <c r="AO260" s="433"/>
      <c r="AP260" s="433"/>
      <c r="AQ260" s="433"/>
      <c r="AR260" s="433"/>
      <c r="AS260" s="433"/>
      <c r="AT260" s="433"/>
      <c r="AU260" s="433"/>
      <c r="AV260" s="433"/>
      <c r="AW260" s="433"/>
      <c r="AX260" s="434"/>
      <c r="AY260" s="116"/>
      <c r="AZ260" s="126"/>
      <c r="BA260" s="126"/>
      <c r="BB260" s="55"/>
      <c r="BC260" s="55"/>
      <c r="BD260" s="55"/>
      <c r="BE260" s="55"/>
      <c r="BF260" s="55"/>
      <c r="BG260" s="55"/>
      <c r="BH260" s="55"/>
      <c r="BI260" s="55"/>
    </row>
    <row r="261" spans="2:61" ht="25" customHeight="1">
      <c r="B261" s="146">
        <f t="shared" si="53"/>
        <v>100</v>
      </c>
      <c r="C261" s="92">
        <f t="shared" si="54"/>
        <v>65.28</v>
      </c>
      <c r="D261" s="92">
        <f t="shared" si="52"/>
        <v>32.44</v>
      </c>
      <c r="E261" s="92">
        <f t="shared" si="52"/>
        <v>61.746520000000004</v>
      </c>
      <c r="F261" s="92">
        <f t="shared" si="52"/>
        <v>65.229674000000003</v>
      </c>
      <c r="G261" s="92">
        <f t="shared" si="52"/>
        <v>48</v>
      </c>
      <c r="H261" s="92">
        <f t="shared" si="52"/>
        <v>64.035259999999994</v>
      </c>
      <c r="I261" s="92">
        <f t="shared" si="52"/>
        <v>66.207849999999993</v>
      </c>
      <c r="J261" s="92">
        <f t="shared" si="52"/>
        <v>61.2</v>
      </c>
      <c r="K261" s="92">
        <f t="shared" si="52"/>
        <v>53.9</v>
      </c>
      <c r="L261" s="92">
        <f t="shared" si="52"/>
        <v>80.2</v>
      </c>
      <c r="M261" s="429"/>
      <c r="N261" s="429"/>
      <c r="Z261" s="438">
        <v>39.999999999999993</v>
      </c>
      <c r="AA261" s="433">
        <v>29</v>
      </c>
      <c r="AB261" s="433">
        <v>15.05</v>
      </c>
      <c r="AC261" s="433">
        <v>28.829075000000003</v>
      </c>
      <c r="AD261" s="433">
        <v>30.735144999999999</v>
      </c>
      <c r="AE261" s="433">
        <v>21</v>
      </c>
      <c r="AF261" s="433">
        <v>26.59523875</v>
      </c>
      <c r="AG261" s="433">
        <v>29.7809375</v>
      </c>
      <c r="AH261" s="433">
        <v>25.2</v>
      </c>
      <c r="AI261" s="433">
        <v>24.25</v>
      </c>
      <c r="AJ261" s="433">
        <v>36.950000000000003</v>
      </c>
      <c r="AK261" s="433">
        <v>1</v>
      </c>
      <c r="AL261" s="433">
        <v>1</v>
      </c>
      <c r="AM261" s="433"/>
      <c r="AN261" s="433"/>
      <c r="AO261" s="433"/>
      <c r="AP261" s="433"/>
      <c r="AQ261" s="433"/>
      <c r="AR261" s="433"/>
      <c r="AS261" s="433"/>
      <c r="AT261" s="433"/>
      <c r="AU261" s="433"/>
      <c r="AV261" s="433"/>
      <c r="AW261" s="433"/>
      <c r="AX261" s="434"/>
      <c r="AY261" s="116"/>
      <c r="AZ261" s="126"/>
      <c r="BA261" s="126"/>
      <c r="BB261" s="55"/>
      <c r="BC261" s="55"/>
      <c r="BD261" s="55"/>
      <c r="BE261" s="55"/>
      <c r="BF261" s="55"/>
      <c r="BG261" s="55"/>
      <c r="BH261" s="55"/>
      <c r="BI261" s="55"/>
    </row>
    <row r="262" spans="2:61" ht="25" customHeight="1">
      <c r="B262" s="146">
        <f t="shared" si="53"/>
        <v>150</v>
      </c>
      <c r="C262" s="92">
        <f t="shared" si="54"/>
        <v>74</v>
      </c>
      <c r="D262" s="92">
        <f t="shared" si="52"/>
        <v>32.96</v>
      </c>
      <c r="E262" s="92">
        <f t="shared" si="52"/>
        <v>63.16434666666666</v>
      </c>
      <c r="F262" s="92">
        <f t="shared" si="52"/>
        <v>66.819782666666669</v>
      </c>
      <c r="G262" s="92">
        <f t="shared" si="52"/>
        <v>50.666666666666671</v>
      </c>
      <c r="H262" s="92">
        <f t="shared" si="52"/>
        <v>67.123506666666671</v>
      </c>
      <c r="I262" s="92">
        <f t="shared" si="52"/>
        <v>70.805233333333334</v>
      </c>
      <c r="J262" s="92">
        <f t="shared" si="52"/>
        <v>64.8</v>
      </c>
      <c r="K262" s="92">
        <f t="shared" si="52"/>
        <v>55.1</v>
      </c>
      <c r="L262" s="92">
        <f t="shared" si="52"/>
        <v>82.13333333333334</v>
      </c>
      <c r="M262" s="429"/>
      <c r="N262" s="429"/>
      <c r="Z262" s="438">
        <v>45</v>
      </c>
      <c r="AA262" s="433">
        <v>29.777777777777779</v>
      </c>
      <c r="AB262" s="433">
        <v>15.266666666666664</v>
      </c>
      <c r="AC262" s="433">
        <v>29.292511111111111</v>
      </c>
      <c r="AD262" s="433">
        <v>31.209017777777778</v>
      </c>
      <c r="AE262" s="433">
        <v>21.777777777777779</v>
      </c>
      <c r="AF262" s="433">
        <v>27.712434444444447</v>
      </c>
      <c r="AG262" s="433">
        <v>30.916388888888886</v>
      </c>
      <c r="AH262" s="433">
        <v>26.844444444444441</v>
      </c>
      <c r="AI262" s="433">
        <v>24.75</v>
      </c>
      <c r="AJ262" s="433">
        <v>37.62222222222222</v>
      </c>
      <c r="AK262" s="433">
        <v>1</v>
      </c>
      <c r="AL262" s="433">
        <v>1</v>
      </c>
      <c r="AM262" s="433"/>
      <c r="AN262" s="433"/>
      <c r="AO262" s="433"/>
      <c r="AP262" s="433"/>
      <c r="AQ262" s="433"/>
      <c r="AR262" s="433"/>
      <c r="AS262" s="433"/>
      <c r="AT262" s="433"/>
      <c r="AU262" s="433"/>
      <c r="AV262" s="433"/>
      <c r="AW262" s="433"/>
      <c r="AX262" s="434"/>
      <c r="AY262" s="116"/>
      <c r="AZ262" s="126"/>
      <c r="BA262" s="126"/>
      <c r="BB262" s="55"/>
      <c r="BC262" s="55"/>
      <c r="BD262" s="55"/>
      <c r="BE262" s="55"/>
      <c r="BF262" s="55"/>
      <c r="BG262" s="55"/>
      <c r="BH262" s="55"/>
      <c r="BI262" s="55"/>
    </row>
    <row r="263" spans="2:61" ht="25" customHeight="1">
      <c r="B263" s="146">
        <f t="shared" si="53"/>
        <v>200</v>
      </c>
      <c r="C263" s="92">
        <f t="shared" si="54"/>
        <v>90</v>
      </c>
      <c r="D263" s="92">
        <f t="shared" si="52"/>
        <v>33.22</v>
      </c>
      <c r="E263" s="92">
        <f t="shared" si="52"/>
        <v>63.873260000000002</v>
      </c>
      <c r="F263" s="92">
        <f t="shared" si="52"/>
        <v>67.614836999999994</v>
      </c>
      <c r="G263" s="92">
        <f t="shared" si="52"/>
        <v>52</v>
      </c>
      <c r="H263" s="92">
        <f t="shared" si="52"/>
        <v>68.667630000000003</v>
      </c>
      <c r="I263" s="92">
        <f t="shared" si="52"/>
        <v>73.103925000000004</v>
      </c>
      <c r="J263" s="92">
        <f t="shared" si="52"/>
        <v>68.319999999999993</v>
      </c>
      <c r="K263" s="92">
        <f t="shared" si="52"/>
        <v>55.7</v>
      </c>
      <c r="L263" s="92">
        <f t="shared" si="52"/>
        <v>83.1</v>
      </c>
      <c r="M263" s="429"/>
      <c r="N263" s="429"/>
      <c r="Z263" s="438">
        <v>49.999999999999993</v>
      </c>
      <c r="AA263" s="433">
        <v>30.400000000000002</v>
      </c>
      <c r="AB263" s="433">
        <v>15.440000000000001</v>
      </c>
      <c r="AC263" s="433">
        <v>29.663260000000001</v>
      </c>
      <c r="AD263" s="433">
        <v>31.588116000000003</v>
      </c>
      <c r="AE263" s="433">
        <v>22.400000000000002</v>
      </c>
      <c r="AF263" s="433">
        <v>28.606191000000003</v>
      </c>
      <c r="AG263" s="433">
        <v>31.824749999999998</v>
      </c>
      <c r="AH263" s="433">
        <v>28.16</v>
      </c>
      <c r="AI263" s="433">
        <v>25.15</v>
      </c>
      <c r="AJ263" s="433">
        <v>38.159999999999997</v>
      </c>
      <c r="AK263" s="433">
        <v>1</v>
      </c>
      <c r="AL263" s="433">
        <v>1</v>
      </c>
      <c r="AM263" s="433"/>
      <c r="AN263" s="433"/>
      <c r="AO263" s="433"/>
      <c r="AP263" s="433"/>
      <c r="AQ263" s="433"/>
      <c r="AR263" s="433"/>
      <c r="AS263" s="433"/>
      <c r="AT263" s="433"/>
      <c r="AU263" s="433"/>
      <c r="AV263" s="433"/>
      <c r="AW263" s="433"/>
      <c r="AX263" s="434"/>
      <c r="AY263" s="116"/>
      <c r="AZ263" s="126"/>
      <c r="BA263" s="126"/>
      <c r="BB263" s="55"/>
      <c r="BC263" s="55"/>
      <c r="BD263" s="55"/>
      <c r="BE263" s="55"/>
      <c r="BF263" s="55"/>
      <c r="BG263" s="55"/>
      <c r="BH263" s="55"/>
      <c r="BI263" s="55"/>
    </row>
    <row r="264" spans="2:61" ht="25" customHeight="1">
      <c r="B264" s="465">
        <f t="shared" si="53"/>
        <v>200.1</v>
      </c>
      <c r="C264" s="466">
        <f t="shared" si="54"/>
        <v>90.031999999999996</v>
      </c>
      <c r="D264" s="466">
        <f t="shared" si="52"/>
        <v>93.038480759620185</v>
      </c>
      <c r="E264" s="466">
        <f t="shared" si="52"/>
        <v>170.39500249875061</v>
      </c>
      <c r="F264" s="466">
        <f t="shared" si="52"/>
        <v>172.4241204397801</v>
      </c>
      <c r="G264" s="466">
        <f t="shared" si="52"/>
        <v>107.85207396301848</v>
      </c>
      <c r="H264" s="466">
        <f t="shared" si="52"/>
        <v>133.7099850074963</v>
      </c>
      <c r="I264" s="466">
        <f t="shared" si="52"/>
        <v>140.6450524737632</v>
      </c>
      <c r="J264" s="466">
        <f t="shared" si="52"/>
        <v>105.56521739130434</v>
      </c>
      <c r="K264" s="466">
        <f t="shared" si="52"/>
        <v>55.700899550224889</v>
      </c>
      <c r="L264" s="466">
        <f t="shared" si="52"/>
        <v>83.101449275362313</v>
      </c>
      <c r="M264" s="429"/>
      <c r="N264" s="429"/>
      <c r="Z264" s="438">
        <v>59.999999999999993</v>
      </c>
      <c r="AA264" s="433">
        <v>32.199999999999996</v>
      </c>
      <c r="AB264" s="433">
        <v>15.7</v>
      </c>
      <c r="AC264" s="433">
        <v>30.219383333333337</v>
      </c>
      <c r="AD264" s="433">
        <v>32.15676333333333</v>
      </c>
      <c r="AE264" s="433">
        <v>23.333333333333332</v>
      </c>
      <c r="AF264" s="433">
        <v>29.946825833333328</v>
      </c>
      <c r="AG264" s="433">
        <v>33.187291666666667</v>
      </c>
      <c r="AH264" s="433">
        <v>30.133333333333329</v>
      </c>
      <c r="AI264" s="433">
        <v>25.75</v>
      </c>
      <c r="AJ264" s="433">
        <v>38.966666666666669</v>
      </c>
      <c r="AK264" s="433">
        <v>1</v>
      </c>
      <c r="AL264" s="433">
        <v>1</v>
      </c>
      <c r="AM264" s="433"/>
      <c r="AN264" s="433"/>
      <c r="AO264" s="433"/>
      <c r="AP264" s="433"/>
      <c r="AQ264" s="433"/>
      <c r="AR264" s="433"/>
      <c r="AS264" s="433"/>
      <c r="AT264" s="433"/>
      <c r="AU264" s="433"/>
      <c r="AV264" s="433"/>
      <c r="AW264" s="433"/>
      <c r="AX264" s="434"/>
      <c r="AY264" s="116"/>
      <c r="AZ264" s="126"/>
      <c r="BA264" s="126"/>
      <c r="BB264" s="55"/>
      <c r="BC264" s="55"/>
      <c r="BD264" s="55"/>
      <c r="BE264" s="55"/>
      <c r="BF264" s="55"/>
      <c r="BG264" s="55"/>
      <c r="BH264" s="55"/>
      <c r="BI264" s="55"/>
    </row>
    <row r="265" spans="2:61" ht="25" customHeight="1" thickBot="1">
      <c r="B265" s="465">
        <f t="shared" si="53"/>
        <v>250</v>
      </c>
      <c r="C265" s="466">
        <f t="shared" si="54"/>
        <v>106</v>
      </c>
      <c r="D265" s="466">
        <f t="shared" si="52"/>
        <v>112.536</v>
      </c>
      <c r="E265" s="466">
        <f t="shared" si="52"/>
        <v>206.93032800000006</v>
      </c>
      <c r="F265" s="466">
        <f t="shared" si="52"/>
        <v>209.32535120000014</v>
      </c>
      <c r="G265" s="466">
        <f t="shared" si="52"/>
        <v>131.44</v>
      </c>
      <c r="H265" s="466">
        <f t="shared" si="52"/>
        <v>162.26921600000006</v>
      </c>
      <c r="I265" s="466">
        <f t="shared" si="52"/>
        <v>171.66424000000009</v>
      </c>
      <c r="J265" s="466">
        <f t="shared" si="52"/>
        <v>127.648</v>
      </c>
      <c r="K265" s="466">
        <f t="shared" si="52"/>
        <v>56.06</v>
      </c>
      <c r="L265" s="466">
        <f t="shared" si="52"/>
        <v>83.68</v>
      </c>
      <c r="M265" s="429"/>
      <c r="N265" s="429"/>
      <c r="Z265" s="440">
        <v>70</v>
      </c>
      <c r="AA265" s="435">
        <v>35.4</v>
      </c>
      <c r="AB265" s="435">
        <v>15.885714285714284</v>
      </c>
      <c r="AC265" s="435">
        <v>30.616614285714284</v>
      </c>
      <c r="AD265" s="435">
        <v>32.562939999999998</v>
      </c>
      <c r="AE265" s="435">
        <v>24</v>
      </c>
      <c r="AF265" s="435">
        <v>30.904422142857136</v>
      </c>
      <c r="AG265" s="435">
        <v>34.160535714285714</v>
      </c>
      <c r="AH265" s="435">
        <v>31.542857142857144</v>
      </c>
      <c r="AI265" s="435">
        <v>26.178571428571431</v>
      </c>
      <c r="AJ265" s="435">
        <v>39.542857142857144</v>
      </c>
      <c r="AK265" s="435">
        <v>1</v>
      </c>
      <c r="AL265" s="435">
        <v>1</v>
      </c>
      <c r="AM265" s="435"/>
      <c r="AN265" s="435"/>
      <c r="AO265" s="435"/>
      <c r="AP265" s="435"/>
      <c r="AQ265" s="435"/>
      <c r="AR265" s="435"/>
      <c r="AS265" s="435"/>
      <c r="AT265" s="435"/>
      <c r="AU265" s="435"/>
      <c r="AV265" s="435"/>
      <c r="AW265" s="435"/>
      <c r="AX265" s="436"/>
      <c r="AY265" s="116"/>
      <c r="AZ265" s="126"/>
      <c r="BA265" s="126"/>
      <c r="BB265" s="55"/>
      <c r="BC265" s="55"/>
      <c r="BD265" s="55"/>
      <c r="BE265" s="55"/>
      <c r="BF265" s="55"/>
      <c r="BG265" s="55"/>
      <c r="BH265" s="55"/>
      <c r="BI265" s="55"/>
    </row>
    <row r="266" spans="2:61" ht="25" customHeight="1">
      <c r="B266" s="465">
        <f t="shared" si="53"/>
        <v>300</v>
      </c>
      <c r="C266" s="466">
        <f t="shared" si="54"/>
        <v>122</v>
      </c>
      <c r="D266" s="466">
        <f t="shared" si="52"/>
        <v>132.02000000000001</v>
      </c>
      <c r="E266" s="466">
        <f t="shared" si="52"/>
        <v>243.40367333333342</v>
      </c>
      <c r="F266" s="466">
        <f t="shared" si="52"/>
        <v>246.23049700000021</v>
      </c>
      <c r="G266" s="466">
        <f t="shared" si="52"/>
        <v>154.66666666666666</v>
      </c>
      <c r="H266" s="466">
        <f t="shared" si="52"/>
        <v>189.79876666666672</v>
      </c>
      <c r="I266" s="466">
        <f t="shared" si="52"/>
        <v>201.98291666666677</v>
      </c>
      <c r="J266" s="466">
        <f t="shared" si="52"/>
        <v>146.84</v>
      </c>
      <c r="K266" s="466">
        <f t="shared" si="52"/>
        <v>56.3</v>
      </c>
      <c r="L266" s="466">
        <f t="shared" si="52"/>
        <v>84.066666666666663</v>
      </c>
      <c r="M266" s="429"/>
      <c r="N266" s="429"/>
      <c r="AZ266" s="55"/>
      <c r="BA266" s="55"/>
      <c r="BB266" s="55"/>
      <c r="BC266" s="55"/>
      <c r="BD266" s="55"/>
      <c r="BE266" s="55"/>
      <c r="BF266" s="55"/>
      <c r="BG266" s="55"/>
      <c r="BH266" s="55"/>
      <c r="BI266" s="55"/>
    </row>
    <row r="267" spans="2:61" ht="25" customHeight="1">
      <c r="B267" s="116"/>
      <c r="C267" s="116"/>
      <c r="D267" s="117"/>
      <c r="E267" s="116"/>
      <c r="F267" s="118"/>
      <c r="G267" s="116"/>
      <c r="H267" s="116"/>
      <c r="AZ267" s="55"/>
      <c r="BA267" s="55"/>
      <c r="BB267" s="55"/>
      <c r="BC267" s="55"/>
      <c r="BD267" s="55"/>
      <c r="BE267" s="55"/>
      <c r="BF267" s="55"/>
      <c r="BG267" s="55"/>
      <c r="BH267" s="55"/>
      <c r="BI267" s="55"/>
    </row>
    <row r="268" spans="2:61" ht="25" customHeight="1">
      <c r="B268" s="116"/>
      <c r="C268" s="116"/>
      <c r="D268" s="117"/>
      <c r="E268" s="116"/>
      <c r="F268" s="118"/>
      <c r="G268" s="116"/>
      <c r="H268" s="116"/>
      <c r="AZ268" s="55"/>
      <c r="BA268" s="55"/>
      <c r="BB268" s="55"/>
      <c r="BC268" s="55"/>
      <c r="BD268" s="55"/>
      <c r="BE268" s="55"/>
      <c r="BF268" s="55"/>
      <c r="BG268" s="55"/>
      <c r="BH268" s="55"/>
      <c r="BI268" s="55"/>
    </row>
    <row r="269" spans="2:61" ht="25" customHeight="1">
      <c r="B269" s="116"/>
      <c r="C269" s="116"/>
      <c r="D269" s="117"/>
      <c r="E269" s="116"/>
      <c r="F269" s="118"/>
      <c r="G269" s="116"/>
      <c r="H269" s="116"/>
      <c r="AZ269" s="55"/>
      <c r="BA269" s="55"/>
      <c r="BB269" s="55"/>
      <c r="BC269" s="55"/>
      <c r="BD269" s="55"/>
      <c r="BE269" s="55"/>
      <c r="BF269" s="55"/>
      <c r="BG269" s="55"/>
      <c r="BH269" s="55"/>
      <c r="BI269" s="55"/>
    </row>
    <row r="270" spans="2:61" ht="25" customHeight="1">
      <c r="B270" s="116"/>
      <c r="C270" s="116"/>
      <c r="D270" s="117"/>
      <c r="E270" s="116"/>
      <c r="F270" s="118"/>
      <c r="G270" s="116"/>
      <c r="H270" s="116"/>
      <c r="AZ270" s="55"/>
      <c r="BA270" s="55"/>
      <c r="BB270" s="55"/>
      <c r="BC270" s="55"/>
      <c r="BD270" s="55"/>
      <c r="BE270" s="55"/>
      <c r="BF270" s="55"/>
      <c r="BG270" s="55"/>
      <c r="BH270" s="55"/>
      <c r="BI270" s="55"/>
    </row>
    <row r="271" spans="2:61" ht="25" customHeight="1">
      <c r="B271" s="116"/>
      <c r="C271" s="116"/>
      <c r="D271" s="117"/>
      <c r="E271" s="116"/>
      <c r="F271" s="118"/>
      <c r="G271" s="116"/>
      <c r="H271" s="116"/>
      <c r="AZ271" s="55"/>
      <c r="BA271" s="55"/>
      <c r="BB271" s="55"/>
      <c r="BC271" s="55"/>
      <c r="BD271" s="55"/>
      <c r="BE271" s="55"/>
      <c r="BF271" s="55"/>
      <c r="BG271" s="55"/>
      <c r="BH271" s="55"/>
      <c r="BI271" s="55"/>
    </row>
    <row r="272" spans="2:61" ht="25" customHeight="1">
      <c r="B272" s="128" t="s">
        <v>235</v>
      </c>
      <c r="C272" s="128"/>
      <c r="D272" s="128"/>
      <c r="E272" s="128"/>
      <c r="F272" s="128"/>
      <c r="V272" s="55"/>
      <c r="AZ272" s="55"/>
      <c r="BA272" s="55"/>
      <c r="BB272" s="55"/>
      <c r="BC272" s="55"/>
      <c r="BD272" s="55"/>
      <c r="BE272" s="55"/>
      <c r="BF272" s="55"/>
      <c r="BG272" s="55"/>
      <c r="BH272" s="55"/>
      <c r="BI272" s="55"/>
    </row>
    <row r="273" spans="2:259" ht="2.15" customHeight="1" thickBot="1">
      <c r="B273" s="114"/>
      <c r="C273" s="114"/>
      <c r="D273" s="114"/>
      <c r="E273" s="114"/>
      <c r="F273" s="114"/>
      <c r="AZ273" s="55"/>
      <c r="BA273" s="55"/>
      <c r="BB273" s="55"/>
      <c r="BC273" s="55"/>
      <c r="BD273" s="55"/>
      <c r="BE273" s="55"/>
      <c r="BF273" s="55"/>
      <c r="BG273" s="55"/>
      <c r="BH273" s="55"/>
      <c r="BI273" s="55"/>
    </row>
    <row r="274" spans="2:259" ht="25" customHeight="1" thickBot="1">
      <c r="B274" s="122" t="s">
        <v>192</v>
      </c>
      <c r="C274" s="133" t="s">
        <v>201</v>
      </c>
      <c r="D274" s="133" t="s">
        <v>201</v>
      </c>
      <c r="E274" s="134" t="s">
        <v>202</v>
      </c>
      <c r="F274" s="126"/>
      <c r="G274" s="616" t="s">
        <v>291</v>
      </c>
      <c r="H274" s="616"/>
      <c r="I274" s="616"/>
      <c r="J274" s="616"/>
      <c r="K274" s="616"/>
      <c r="L274" s="616"/>
      <c r="Z274" s="289" t="s">
        <v>286</v>
      </c>
      <c r="AA274" s="290"/>
      <c r="AB274" s="290"/>
      <c r="AC274" s="290"/>
      <c r="AD274" s="290"/>
      <c r="AE274" s="290"/>
      <c r="AF274" s="290"/>
      <c r="AG274" s="290"/>
      <c r="AH274" s="290"/>
      <c r="AI274" s="290"/>
      <c r="AJ274" s="290"/>
      <c r="AK274" s="290"/>
      <c r="AL274" s="290"/>
      <c r="AM274" s="290"/>
      <c r="AN274" s="290"/>
      <c r="AO274" s="290"/>
      <c r="AP274" s="290"/>
      <c r="AQ274" s="290"/>
      <c r="AR274" s="290"/>
      <c r="AS274" s="290"/>
      <c r="AT274" s="290"/>
      <c r="AU274" s="290"/>
      <c r="AV274" s="290"/>
      <c r="AW274" s="290"/>
      <c r="AX274" s="290"/>
      <c r="AY274" s="290"/>
      <c r="AZ274" s="290"/>
      <c r="BA274" s="291" t="s">
        <v>289</v>
      </c>
      <c r="BB274" s="292"/>
      <c r="BC274" s="292"/>
      <c r="BD274" s="292"/>
      <c r="BE274" s="292"/>
      <c r="BF274" s="292"/>
      <c r="BG274" s="292"/>
      <c r="BH274" s="292"/>
      <c r="BI274" s="292"/>
      <c r="BJ274" s="292"/>
      <c r="BK274" s="292"/>
      <c r="BL274" s="292"/>
      <c r="BM274" s="292"/>
      <c r="BN274" s="292"/>
      <c r="BO274" s="292"/>
      <c r="BP274" s="292"/>
      <c r="BQ274" s="292"/>
      <c r="BR274" s="292"/>
      <c r="BS274" s="292"/>
      <c r="BT274" s="292"/>
      <c r="BU274" s="292"/>
      <c r="BV274" s="292"/>
      <c r="BW274" s="292"/>
      <c r="BX274" s="292"/>
      <c r="BY274" s="292"/>
      <c r="BZ274" s="292"/>
      <c r="CA274" s="292"/>
      <c r="CB274" s="287" t="s">
        <v>290</v>
      </c>
      <c r="CC274" s="288"/>
      <c r="CD274" s="288"/>
      <c r="CE274" s="288"/>
      <c r="CF274" s="288"/>
      <c r="CG274" s="288"/>
      <c r="CH274" s="288"/>
      <c r="CI274" s="288"/>
      <c r="CJ274" s="288"/>
      <c r="CK274" s="288"/>
      <c r="CL274" s="288"/>
      <c r="CM274" s="288"/>
      <c r="CN274" s="288"/>
      <c r="CO274" s="288"/>
      <c r="CP274" s="288"/>
      <c r="CQ274" s="288"/>
      <c r="CR274" s="288"/>
      <c r="CS274" s="288"/>
      <c r="CT274" s="288"/>
      <c r="CU274" s="288"/>
      <c r="CV274" s="288"/>
      <c r="CW274" s="288"/>
      <c r="CX274" s="288"/>
      <c r="CY274" s="288"/>
      <c r="CZ274" s="288"/>
      <c r="DA274" s="288"/>
      <c r="DB274" s="288"/>
    </row>
    <row r="275" spans="2:259" ht="25" customHeight="1">
      <c r="B275" s="123" t="s">
        <v>203</v>
      </c>
      <c r="C275" s="124" t="str">
        <f>G275</f>
        <v>HL93</v>
      </c>
      <c r="D275" s="124" t="str">
        <f>I275</f>
        <v>FL120</v>
      </c>
      <c r="E275" s="125" t="str">
        <f>K275</f>
        <v>HS20</v>
      </c>
      <c r="F275" s="113"/>
      <c r="G275" s="611" t="s">
        <v>8</v>
      </c>
      <c r="H275" s="612"/>
      <c r="I275" s="613" t="s">
        <v>98</v>
      </c>
      <c r="J275" s="614"/>
      <c r="K275" s="612" t="s">
        <v>118</v>
      </c>
      <c r="L275" s="615"/>
      <c r="Z275" s="278" t="s">
        <v>208</v>
      </c>
      <c r="AA275" s="279" t="s">
        <v>267</v>
      </c>
      <c r="AB275" s="279" t="s">
        <v>270</v>
      </c>
      <c r="AC275" s="279" t="s">
        <v>267</v>
      </c>
      <c r="AD275" s="280" t="s">
        <v>268</v>
      </c>
      <c r="AE275" s="281" t="s">
        <v>8</v>
      </c>
      <c r="AF275" s="279" t="s">
        <v>273</v>
      </c>
      <c r="AG275" s="279" t="s">
        <v>274</v>
      </c>
      <c r="AH275" s="279" t="s">
        <v>275</v>
      </c>
      <c r="AI275" s="279" t="s">
        <v>195</v>
      </c>
      <c r="AJ275" s="279" t="s">
        <v>196</v>
      </c>
      <c r="AK275" s="279" t="s">
        <v>197</v>
      </c>
      <c r="AL275" s="279" t="s">
        <v>285</v>
      </c>
      <c r="AM275" s="279" t="s">
        <v>276</v>
      </c>
      <c r="AN275" s="279" t="s">
        <v>277</v>
      </c>
      <c r="AO275" s="280" t="s">
        <v>278</v>
      </c>
      <c r="AP275" s="281" t="s">
        <v>8</v>
      </c>
      <c r="AQ275" s="279" t="s">
        <v>273</v>
      </c>
      <c r="AR275" s="279" t="s">
        <v>274</v>
      </c>
      <c r="AS275" s="279" t="s">
        <v>275</v>
      </c>
      <c r="AT275" s="279" t="s">
        <v>195</v>
      </c>
      <c r="AU275" s="279" t="s">
        <v>196</v>
      </c>
      <c r="AV275" s="279" t="s">
        <v>197</v>
      </c>
      <c r="AW275" s="279" t="s">
        <v>285</v>
      </c>
      <c r="AX275" s="279" t="s">
        <v>276</v>
      </c>
      <c r="AY275" s="279" t="s">
        <v>277</v>
      </c>
      <c r="AZ275" s="282" t="s">
        <v>278</v>
      </c>
      <c r="BA275" s="278" t="s">
        <v>208</v>
      </c>
      <c r="BB275" s="279" t="s">
        <v>267</v>
      </c>
      <c r="BC275" s="279" t="s">
        <v>270</v>
      </c>
      <c r="BD275" s="279" t="s">
        <v>267</v>
      </c>
      <c r="BE275" s="280" t="s">
        <v>268</v>
      </c>
      <c r="BF275" s="281" t="s">
        <v>98</v>
      </c>
      <c r="BG275" s="279" t="s">
        <v>273</v>
      </c>
      <c r="BH275" s="279" t="s">
        <v>274</v>
      </c>
      <c r="BI275" s="279" t="s">
        <v>275</v>
      </c>
      <c r="BJ275" s="279" t="s">
        <v>195</v>
      </c>
      <c r="BK275" s="279" t="s">
        <v>196</v>
      </c>
      <c r="BL275" s="279" t="s">
        <v>197</v>
      </c>
      <c r="BM275" s="279" t="s">
        <v>285</v>
      </c>
      <c r="BN275" s="279" t="s">
        <v>276</v>
      </c>
      <c r="BO275" s="279" t="s">
        <v>277</v>
      </c>
      <c r="BP275" s="280" t="s">
        <v>278</v>
      </c>
      <c r="BQ275" s="281" t="s">
        <v>98</v>
      </c>
      <c r="BR275" s="279" t="s">
        <v>273</v>
      </c>
      <c r="BS275" s="279" t="s">
        <v>274</v>
      </c>
      <c r="BT275" s="279" t="s">
        <v>275</v>
      </c>
      <c r="BU275" s="279" t="s">
        <v>195</v>
      </c>
      <c r="BV275" s="279" t="s">
        <v>196</v>
      </c>
      <c r="BW275" s="279" t="s">
        <v>197</v>
      </c>
      <c r="BX275" s="279" t="s">
        <v>285</v>
      </c>
      <c r="BY275" s="279" t="s">
        <v>276</v>
      </c>
      <c r="BZ275" s="279" t="s">
        <v>277</v>
      </c>
      <c r="CA275" s="282" t="s">
        <v>278</v>
      </c>
      <c r="CB275" s="278" t="s">
        <v>208</v>
      </c>
      <c r="CC275" s="279" t="s">
        <v>267</v>
      </c>
      <c r="CD275" s="279" t="s">
        <v>270</v>
      </c>
      <c r="CE275" s="279" t="s">
        <v>267</v>
      </c>
      <c r="CF275" s="280" t="s">
        <v>268</v>
      </c>
      <c r="CG275" s="281" t="s">
        <v>118</v>
      </c>
      <c r="CH275" s="279" t="s">
        <v>273</v>
      </c>
      <c r="CI275" s="279" t="s">
        <v>274</v>
      </c>
      <c r="CJ275" s="279" t="s">
        <v>275</v>
      </c>
      <c r="CK275" s="279" t="s">
        <v>195</v>
      </c>
      <c r="CL275" s="279" t="s">
        <v>196</v>
      </c>
      <c r="CM275" s="279" t="s">
        <v>197</v>
      </c>
      <c r="CN275" s="279" t="s">
        <v>285</v>
      </c>
      <c r="CO275" s="279" t="s">
        <v>276</v>
      </c>
      <c r="CP275" s="279" t="s">
        <v>277</v>
      </c>
      <c r="CQ275" s="280" t="s">
        <v>278</v>
      </c>
      <c r="CR275" s="281" t="s">
        <v>118</v>
      </c>
      <c r="CS275" s="279" t="s">
        <v>273</v>
      </c>
      <c r="CT275" s="279" t="s">
        <v>274</v>
      </c>
      <c r="CU275" s="279" t="s">
        <v>275</v>
      </c>
      <c r="CV275" s="279" t="s">
        <v>195</v>
      </c>
      <c r="CW275" s="279" t="s">
        <v>196</v>
      </c>
      <c r="CX275" s="279" t="s">
        <v>197</v>
      </c>
      <c r="CY275" s="279" t="s">
        <v>285</v>
      </c>
      <c r="CZ275" s="279" t="s">
        <v>276</v>
      </c>
      <c r="DA275" s="279" t="s">
        <v>277</v>
      </c>
      <c r="DB275" s="282" t="s">
        <v>278</v>
      </c>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c r="HC275" s="55"/>
      <c r="HD275" s="55"/>
      <c r="HE275" s="55"/>
      <c r="HF275" s="55"/>
      <c r="HG275" s="55"/>
      <c r="HH275" s="55"/>
      <c r="HI275" s="55"/>
      <c r="HJ275" s="55"/>
      <c r="HK275" s="55"/>
      <c r="HL275" s="55"/>
      <c r="HM275" s="55"/>
      <c r="HN275" s="55"/>
      <c r="HO275" s="55"/>
      <c r="HP275" s="55"/>
      <c r="HQ275" s="55"/>
      <c r="HR275" s="55"/>
      <c r="HS275" s="55"/>
      <c r="HT275" s="55"/>
      <c r="HU275" s="55"/>
      <c r="HV275" s="55"/>
      <c r="HW275" s="55"/>
      <c r="HX275" s="55"/>
      <c r="HY275" s="55"/>
      <c r="HZ275" s="55"/>
      <c r="IA275" s="55"/>
      <c r="IB275" s="55"/>
      <c r="IC275" s="55"/>
      <c r="ID275" s="55"/>
      <c r="IE275" s="55"/>
      <c r="IF275" s="55"/>
      <c r="IG275" s="55"/>
      <c r="IH275" s="55"/>
      <c r="II275" s="55"/>
      <c r="IJ275" s="55"/>
      <c r="IK275" s="55"/>
      <c r="IL275" s="55"/>
      <c r="IM275" s="55"/>
      <c r="IN275" s="55"/>
      <c r="IO275" s="55"/>
      <c r="IP275" s="55"/>
      <c r="IQ275" s="55"/>
      <c r="IR275" s="55"/>
      <c r="IS275" s="55"/>
      <c r="IT275" s="55"/>
      <c r="IU275" s="55"/>
      <c r="IV275" s="55"/>
      <c r="IW275" s="55"/>
      <c r="IX275" s="55"/>
      <c r="IY275" s="55"/>
    </row>
    <row r="276" spans="2:259" ht="25" customHeight="1">
      <c r="B276" s="120" t="s">
        <v>191</v>
      </c>
      <c r="C276" s="119" t="s">
        <v>204</v>
      </c>
      <c r="D276" s="119" t="s">
        <v>204</v>
      </c>
      <c r="E276" s="121" t="s">
        <v>204</v>
      </c>
      <c r="F276" s="113"/>
      <c r="G276" s="260" t="s">
        <v>287</v>
      </c>
      <c r="H276" s="116" t="s">
        <v>288</v>
      </c>
      <c r="I276" s="298" t="s">
        <v>287</v>
      </c>
      <c r="J276" s="299" t="s">
        <v>288</v>
      </c>
      <c r="K276" s="116" t="s">
        <v>287</v>
      </c>
      <c r="L276" s="261" t="s">
        <v>288</v>
      </c>
      <c r="Z276" s="270" t="s">
        <v>191</v>
      </c>
      <c r="AA276" s="115" t="s">
        <v>269</v>
      </c>
      <c r="AB276" s="115" t="s">
        <v>269</v>
      </c>
      <c r="AC276" s="115" t="s">
        <v>199</v>
      </c>
      <c r="AD276" s="273" t="s">
        <v>199</v>
      </c>
      <c r="AE276" s="276" t="s">
        <v>117</v>
      </c>
      <c r="AF276" s="115" t="s">
        <v>117</v>
      </c>
      <c r="AG276" s="115" t="s">
        <v>117</v>
      </c>
      <c r="AH276" s="115" t="s">
        <v>117</v>
      </c>
      <c r="AI276" s="115" t="s">
        <v>117</v>
      </c>
      <c r="AJ276" s="115" t="s">
        <v>117</v>
      </c>
      <c r="AK276" s="115" t="s">
        <v>117</v>
      </c>
      <c r="AL276" s="115" t="s">
        <v>117</v>
      </c>
      <c r="AM276" s="115" t="s">
        <v>117</v>
      </c>
      <c r="AN276" s="115" t="s">
        <v>117</v>
      </c>
      <c r="AO276" s="273" t="s">
        <v>117</v>
      </c>
      <c r="AP276" s="276" t="s">
        <v>209</v>
      </c>
      <c r="AQ276" s="115" t="s">
        <v>209</v>
      </c>
      <c r="AR276" s="115" t="s">
        <v>209</v>
      </c>
      <c r="AS276" s="266" t="s">
        <v>209</v>
      </c>
      <c r="AT276" s="266" t="s">
        <v>209</v>
      </c>
      <c r="AU276" s="115" t="s">
        <v>209</v>
      </c>
      <c r="AV276" s="115" t="s">
        <v>209</v>
      </c>
      <c r="AW276" s="115" t="s">
        <v>209</v>
      </c>
      <c r="AX276" s="115" t="s">
        <v>209</v>
      </c>
      <c r="AY276" s="115" t="s">
        <v>209</v>
      </c>
      <c r="AZ276" s="283" t="s">
        <v>209</v>
      </c>
      <c r="BA276" s="270" t="s">
        <v>191</v>
      </c>
      <c r="BB276" s="115" t="s">
        <v>269</v>
      </c>
      <c r="BC276" s="115" t="s">
        <v>269</v>
      </c>
      <c r="BD276" s="115" t="s">
        <v>199</v>
      </c>
      <c r="BE276" s="273" t="s">
        <v>199</v>
      </c>
      <c r="BF276" s="276" t="s">
        <v>117</v>
      </c>
      <c r="BG276" s="115" t="s">
        <v>117</v>
      </c>
      <c r="BH276" s="115" t="s">
        <v>117</v>
      </c>
      <c r="BI276" s="115" t="s">
        <v>117</v>
      </c>
      <c r="BJ276" s="115" t="s">
        <v>117</v>
      </c>
      <c r="BK276" s="115" t="s">
        <v>117</v>
      </c>
      <c r="BL276" s="115" t="s">
        <v>117</v>
      </c>
      <c r="BM276" s="115" t="s">
        <v>117</v>
      </c>
      <c r="BN276" s="115" t="s">
        <v>117</v>
      </c>
      <c r="BO276" s="115" t="s">
        <v>117</v>
      </c>
      <c r="BP276" s="273" t="s">
        <v>117</v>
      </c>
      <c r="BQ276" s="276" t="s">
        <v>209</v>
      </c>
      <c r="BR276" s="115" t="s">
        <v>209</v>
      </c>
      <c r="BS276" s="115" t="s">
        <v>209</v>
      </c>
      <c r="BT276" s="266" t="s">
        <v>209</v>
      </c>
      <c r="BU276" s="266" t="s">
        <v>209</v>
      </c>
      <c r="BV276" s="115" t="s">
        <v>209</v>
      </c>
      <c r="BW276" s="115" t="s">
        <v>209</v>
      </c>
      <c r="BX276" s="115" t="s">
        <v>209</v>
      </c>
      <c r="BY276" s="115" t="s">
        <v>209</v>
      </c>
      <c r="BZ276" s="115" t="s">
        <v>209</v>
      </c>
      <c r="CA276" s="283" t="s">
        <v>209</v>
      </c>
      <c r="CB276" s="270" t="s">
        <v>191</v>
      </c>
      <c r="CC276" s="115" t="s">
        <v>269</v>
      </c>
      <c r="CD276" s="115" t="s">
        <v>269</v>
      </c>
      <c r="CE276" s="115" t="s">
        <v>199</v>
      </c>
      <c r="CF276" s="273" t="s">
        <v>199</v>
      </c>
      <c r="CG276" s="276" t="s">
        <v>117</v>
      </c>
      <c r="CH276" s="115" t="s">
        <v>117</v>
      </c>
      <c r="CI276" s="115" t="s">
        <v>117</v>
      </c>
      <c r="CJ276" s="115" t="s">
        <v>117</v>
      </c>
      <c r="CK276" s="115" t="s">
        <v>117</v>
      </c>
      <c r="CL276" s="115" t="s">
        <v>117</v>
      </c>
      <c r="CM276" s="115" t="s">
        <v>117</v>
      </c>
      <c r="CN276" s="115" t="s">
        <v>117</v>
      </c>
      <c r="CO276" s="115" t="s">
        <v>117</v>
      </c>
      <c r="CP276" s="115" t="s">
        <v>117</v>
      </c>
      <c r="CQ276" s="273" t="s">
        <v>117</v>
      </c>
      <c r="CR276" s="276" t="s">
        <v>209</v>
      </c>
      <c r="CS276" s="115" t="s">
        <v>209</v>
      </c>
      <c r="CT276" s="115" t="s">
        <v>209</v>
      </c>
      <c r="CU276" s="266" t="s">
        <v>209</v>
      </c>
      <c r="CV276" s="266" t="s">
        <v>209</v>
      </c>
      <c r="CW276" s="115" t="s">
        <v>209</v>
      </c>
      <c r="CX276" s="115" t="s">
        <v>209</v>
      </c>
      <c r="CY276" s="115" t="s">
        <v>209</v>
      </c>
      <c r="CZ276" s="115" t="s">
        <v>209</v>
      </c>
      <c r="DA276" s="115" t="s">
        <v>209</v>
      </c>
      <c r="DB276" s="283" t="s">
        <v>209</v>
      </c>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c r="HC276" s="55"/>
      <c r="HD276" s="55"/>
      <c r="HE276" s="55"/>
      <c r="HF276" s="55"/>
      <c r="HG276" s="55"/>
      <c r="HH276" s="55"/>
      <c r="HI276" s="55"/>
      <c r="HJ276" s="55"/>
      <c r="HK276" s="55"/>
      <c r="HL276" s="55"/>
      <c r="HM276" s="55"/>
      <c r="HN276" s="55"/>
      <c r="HO276" s="55"/>
      <c r="HP276" s="55"/>
      <c r="HQ276" s="55"/>
      <c r="HR276" s="55"/>
      <c r="HS276" s="55"/>
      <c r="HT276" s="55"/>
      <c r="HU276" s="55"/>
      <c r="HV276" s="55"/>
      <c r="HW276" s="55"/>
      <c r="HX276" s="55"/>
      <c r="HY276" s="55"/>
      <c r="HZ276" s="55"/>
      <c r="IA276" s="55"/>
      <c r="IB276" s="55"/>
      <c r="IC276" s="55"/>
      <c r="ID276" s="55"/>
      <c r="IE276" s="55"/>
      <c r="IF276" s="55"/>
      <c r="IG276" s="55"/>
      <c r="IH276" s="55"/>
      <c r="II276" s="55"/>
      <c r="IJ276" s="55"/>
      <c r="IK276" s="55"/>
      <c r="IL276" s="55"/>
      <c r="IM276" s="55"/>
      <c r="IN276" s="55"/>
      <c r="IO276" s="55"/>
      <c r="IP276" s="55"/>
      <c r="IQ276" s="55"/>
      <c r="IR276" s="55"/>
      <c r="IS276" s="55"/>
      <c r="IT276" s="55"/>
      <c r="IU276" s="55"/>
      <c r="IV276" s="55"/>
      <c r="IW276" s="55"/>
      <c r="IX276" s="55"/>
      <c r="IY276" s="55"/>
    </row>
    <row r="277" spans="2:259" ht="25" customHeight="1">
      <c r="B277" s="123">
        <f t="shared" ref="B277:B290" si="55">Z277</f>
        <v>5</v>
      </c>
      <c r="C277" s="330">
        <f>MAX(G277,H277)</f>
        <v>1.0932744565217389</v>
      </c>
      <c r="D277" s="330">
        <f>MAX(I277,J277)</f>
        <v>0.68062925393283702</v>
      </c>
      <c r="E277" s="331">
        <f>MAX(K277,L277)</f>
        <v>1.1343749999999999</v>
      </c>
      <c r="F277" s="112"/>
      <c r="G277" s="293">
        <f t="shared" ref="G277:G290" si="56">MAX(AF277:AO277)/AE277</f>
        <v>0.99388586956521741</v>
      </c>
      <c r="H277" s="130">
        <f t="shared" ref="H277:H290" si="57">MAX(AQ277:AZ277)/AP277</f>
        <v>1.0932744565217389</v>
      </c>
      <c r="I277" s="300">
        <f t="shared" ref="I277:I290" si="58">MAX(BG277:BP277)/BF277</f>
        <v>0.61875386721167014</v>
      </c>
      <c r="J277" s="301">
        <f t="shared" ref="J277:J290" si="59">MAX(BR277:CA277)/BQ277</f>
        <v>0.68062925393283702</v>
      </c>
      <c r="K277" s="130">
        <f t="shared" ref="K277:K290" si="60">MAX(CH277:CQ277)/CG277</f>
        <v>1.03125</v>
      </c>
      <c r="L277" s="294">
        <f t="shared" ref="L277:L290" si="61">MAX(CS277:DB277)/CR277</f>
        <v>1.1343749999999999</v>
      </c>
      <c r="Z277" s="270">
        <v>5</v>
      </c>
      <c r="AA277" s="131">
        <v>1.33</v>
      </c>
      <c r="AB277" s="131">
        <v>1.33</v>
      </c>
      <c r="AC277" s="131">
        <v>1</v>
      </c>
      <c r="AD277" s="275">
        <v>1</v>
      </c>
      <c r="AE277" s="277">
        <v>55.2</v>
      </c>
      <c r="AF277" s="132">
        <v>45.71875</v>
      </c>
      <c r="AG277" s="132">
        <v>54.862500000000004</v>
      </c>
      <c r="AH277" s="132">
        <v>38.403750000000002</v>
      </c>
      <c r="AI277" s="132">
        <v>33.25</v>
      </c>
      <c r="AJ277" s="132">
        <v>36.575000000000003</v>
      </c>
      <c r="AK277" s="132">
        <v>36.575000000000003</v>
      </c>
      <c r="AL277" s="132">
        <v>28.262500000000003</v>
      </c>
      <c r="AM277" s="132">
        <v>36.575000000000003</v>
      </c>
      <c r="AN277" s="132">
        <v>21.945</v>
      </c>
      <c r="AO277" s="274">
        <v>45.286499999999997</v>
      </c>
      <c r="AP277" s="277">
        <v>44.160000000000004</v>
      </c>
      <c r="AQ277" s="132">
        <v>40.232500000000002</v>
      </c>
      <c r="AR277" s="132">
        <v>48.278999999999996</v>
      </c>
      <c r="AS277" s="132">
        <v>36.867600000000003</v>
      </c>
      <c r="AT277" s="132">
        <v>31.92</v>
      </c>
      <c r="AU277" s="132">
        <v>35.112000000000002</v>
      </c>
      <c r="AV277" s="132">
        <v>35.112000000000002</v>
      </c>
      <c r="AW277" s="132">
        <v>27.131999999999998</v>
      </c>
      <c r="AX277" s="132">
        <v>35.112000000000002</v>
      </c>
      <c r="AY277" s="132">
        <v>19.311600000000002</v>
      </c>
      <c r="AZ277" s="267">
        <v>39.852119999999999</v>
      </c>
      <c r="BA277" s="270">
        <v>5</v>
      </c>
      <c r="BB277" s="131">
        <v>1.33</v>
      </c>
      <c r="BC277" s="131">
        <v>1.33</v>
      </c>
      <c r="BD277" s="131">
        <v>1</v>
      </c>
      <c r="BE277" s="275">
        <v>1</v>
      </c>
      <c r="BF277" s="277">
        <v>88.666112499999997</v>
      </c>
      <c r="BG277" s="132">
        <v>45.71875</v>
      </c>
      <c r="BH277" s="132">
        <v>54.862500000000004</v>
      </c>
      <c r="BI277" s="132">
        <v>38.403750000000002</v>
      </c>
      <c r="BJ277" s="132">
        <v>33.25</v>
      </c>
      <c r="BK277" s="132">
        <v>36.575000000000003</v>
      </c>
      <c r="BL277" s="132">
        <v>36.575000000000003</v>
      </c>
      <c r="BM277" s="132">
        <v>28.262500000000003</v>
      </c>
      <c r="BN277" s="132">
        <v>36.575000000000003</v>
      </c>
      <c r="BO277" s="132">
        <v>21.945</v>
      </c>
      <c r="BP277" s="274">
        <v>45.286499999999997</v>
      </c>
      <c r="BQ277" s="277">
        <v>70.93289</v>
      </c>
      <c r="BR277" s="132">
        <v>40.232500000000002</v>
      </c>
      <c r="BS277" s="132">
        <v>48.278999999999996</v>
      </c>
      <c r="BT277" s="132">
        <v>36.867600000000003</v>
      </c>
      <c r="BU277" s="132">
        <v>31.92</v>
      </c>
      <c r="BV277" s="132">
        <v>35.112000000000002</v>
      </c>
      <c r="BW277" s="132">
        <v>35.112000000000002</v>
      </c>
      <c r="BX277" s="132">
        <v>27.131999999999998</v>
      </c>
      <c r="BY277" s="132">
        <v>35.112000000000002</v>
      </c>
      <c r="BZ277" s="132">
        <v>19.311600000000002</v>
      </c>
      <c r="CA277" s="267">
        <v>39.852119999999999</v>
      </c>
      <c r="CB277" s="270">
        <v>5</v>
      </c>
      <c r="CC277" s="131">
        <v>1</v>
      </c>
      <c r="CD277" s="131">
        <v>1</v>
      </c>
      <c r="CE277" s="131">
        <v>1</v>
      </c>
      <c r="CF277" s="275">
        <v>1</v>
      </c>
      <c r="CG277" s="277">
        <v>40</v>
      </c>
      <c r="CH277" s="132">
        <v>34.375</v>
      </c>
      <c r="CI277" s="132">
        <v>41.25</v>
      </c>
      <c r="CJ277" s="132">
        <v>28.875</v>
      </c>
      <c r="CK277" s="132">
        <v>25</v>
      </c>
      <c r="CL277" s="132">
        <v>27.5</v>
      </c>
      <c r="CM277" s="132">
        <v>27.5</v>
      </c>
      <c r="CN277" s="132">
        <v>21.25</v>
      </c>
      <c r="CO277" s="132">
        <v>27.5</v>
      </c>
      <c r="CP277" s="132">
        <v>16.5</v>
      </c>
      <c r="CQ277" s="274">
        <v>34.049999999999997</v>
      </c>
      <c r="CR277" s="277">
        <v>32</v>
      </c>
      <c r="CS277" s="132">
        <v>30.25</v>
      </c>
      <c r="CT277" s="132">
        <v>36.299999999999997</v>
      </c>
      <c r="CU277" s="132">
        <v>27.720000000000002</v>
      </c>
      <c r="CV277" s="132">
        <v>24</v>
      </c>
      <c r="CW277" s="132">
        <v>26.4</v>
      </c>
      <c r="CX277" s="132">
        <v>26.4</v>
      </c>
      <c r="CY277" s="132">
        <v>20.399999999999999</v>
      </c>
      <c r="CZ277" s="132">
        <v>26.4</v>
      </c>
      <c r="DA277" s="132">
        <v>14.52</v>
      </c>
      <c r="DB277" s="267">
        <v>29.963999999999999</v>
      </c>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c r="HC277" s="55"/>
      <c r="HD277" s="55"/>
      <c r="HE277" s="55"/>
      <c r="HF277" s="55"/>
      <c r="HG277" s="55"/>
      <c r="HH277" s="55"/>
      <c r="HI277" s="55"/>
      <c r="HJ277" s="55"/>
      <c r="HK277" s="55"/>
      <c r="HL277" s="55"/>
      <c r="HM277" s="55"/>
      <c r="HN277" s="55"/>
      <c r="HO277" s="55"/>
      <c r="HP277" s="55"/>
      <c r="HQ277" s="55"/>
      <c r="HR277" s="55"/>
      <c r="HS277" s="55"/>
      <c r="HT277" s="55"/>
      <c r="HU277" s="55"/>
      <c r="HV277" s="55"/>
      <c r="HW277" s="55"/>
      <c r="HX277" s="55"/>
      <c r="HY277" s="55"/>
      <c r="HZ277" s="55"/>
      <c r="IA277" s="55"/>
      <c r="IB277" s="55"/>
      <c r="IC277" s="55"/>
      <c r="ID277" s="55"/>
      <c r="IE277" s="55"/>
      <c r="IF277" s="55"/>
      <c r="IG277" s="55"/>
      <c r="IH277" s="55"/>
      <c r="II277" s="55"/>
      <c r="IJ277" s="55"/>
      <c r="IK277" s="55"/>
      <c r="IL277" s="55"/>
      <c r="IM277" s="55"/>
      <c r="IN277" s="55"/>
      <c r="IO277" s="55"/>
      <c r="IP277" s="55"/>
      <c r="IQ277" s="55"/>
      <c r="IR277" s="55"/>
      <c r="IS277" s="55"/>
      <c r="IT277" s="55"/>
      <c r="IU277" s="55"/>
      <c r="IV277" s="55"/>
      <c r="IW277" s="55"/>
      <c r="IX277" s="55"/>
      <c r="IY277" s="55"/>
    </row>
    <row r="278" spans="2:259" ht="25" customHeight="1">
      <c r="B278" s="123">
        <f t="shared" si="55"/>
        <v>10</v>
      </c>
      <c r="C278" s="330">
        <f t="shared" ref="C278:C290" si="62">MAX(G278,H278)</f>
        <v>1.2061968085106385</v>
      </c>
      <c r="D278" s="330">
        <f t="shared" ref="D278:D290" si="63">MAX(I278,J278)</f>
        <v>0.95906849417808882</v>
      </c>
      <c r="E278" s="331">
        <f t="shared" ref="E278:E290" si="64">MAX(K278,L278)</f>
        <v>1.5984375000000002</v>
      </c>
      <c r="F278" s="112"/>
      <c r="G278" s="293">
        <f t="shared" si="56"/>
        <v>1.1521604567307693</v>
      </c>
      <c r="H278" s="130">
        <f t="shared" si="57"/>
        <v>1.2061968085106385</v>
      </c>
      <c r="I278" s="300">
        <f t="shared" si="58"/>
        <v>0.74327808298801878</v>
      </c>
      <c r="J278" s="301">
        <f t="shared" si="59"/>
        <v>0.95906849417808882</v>
      </c>
      <c r="K278" s="130">
        <f t="shared" si="60"/>
        <v>1.2387890625</v>
      </c>
      <c r="L278" s="294">
        <f t="shared" si="61"/>
        <v>1.5984375000000002</v>
      </c>
      <c r="Z278" s="270">
        <v>10</v>
      </c>
      <c r="AA278" s="131">
        <v>1.33</v>
      </c>
      <c r="AB278" s="131">
        <v>1.33</v>
      </c>
      <c r="AC278" s="131">
        <v>1</v>
      </c>
      <c r="AD278" s="275">
        <v>1</v>
      </c>
      <c r="AE278" s="277">
        <v>114.4</v>
      </c>
      <c r="AF278" s="132">
        <v>109.839296875</v>
      </c>
      <c r="AG278" s="132">
        <v>131.80715625000002</v>
      </c>
      <c r="AH278" s="132">
        <v>107.5305</v>
      </c>
      <c r="AI278" s="132">
        <v>93.100000000000009</v>
      </c>
      <c r="AJ278" s="132">
        <v>102.41000000000001</v>
      </c>
      <c r="AK278" s="132">
        <v>93.632000000000019</v>
      </c>
      <c r="AL278" s="132">
        <v>72.352000000000018</v>
      </c>
      <c r="AM278" s="132">
        <v>93.632000000000019</v>
      </c>
      <c r="AN278" s="132">
        <v>52.722862500000012</v>
      </c>
      <c r="AO278" s="274">
        <v>108.80081625000001</v>
      </c>
      <c r="AP278" s="277">
        <v>56.400000000000006</v>
      </c>
      <c r="AQ278" s="132">
        <v>56.691250000000004</v>
      </c>
      <c r="AR278" s="132">
        <v>68.029500000000013</v>
      </c>
      <c r="AS278" s="132">
        <v>55.301400000000001</v>
      </c>
      <c r="AT278" s="132">
        <v>47.88</v>
      </c>
      <c r="AU278" s="132">
        <v>52.668000000000006</v>
      </c>
      <c r="AV278" s="132">
        <v>46.81600000000001</v>
      </c>
      <c r="AW278" s="132">
        <v>36.176000000000002</v>
      </c>
      <c r="AX278" s="132">
        <v>46.81600000000001</v>
      </c>
      <c r="AY278" s="132">
        <v>28.967400000000001</v>
      </c>
      <c r="AZ278" s="267">
        <v>56.155260000000006</v>
      </c>
      <c r="BA278" s="270">
        <v>10</v>
      </c>
      <c r="BB278" s="131">
        <v>1.33</v>
      </c>
      <c r="BC278" s="131">
        <v>1.33</v>
      </c>
      <c r="BD278" s="131">
        <v>1</v>
      </c>
      <c r="BE278" s="275">
        <v>1</v>
      </c>
      <c r="BF278" s="277">
        <v>177.33222499999999</v>
      </c>
      <c r="BG278" s="132">
        <v>109.839296875</v>
      </c>
      <c r="BH278" s="132">
        <v>131.80715625000002</v>
      </c>
      <c r="BI278" s="132">
        <v>107.5305</v>
      </c>
      <c r="BJ278" s="132">
        <v>93.100000000000009</v>
      </c>
      <c r="BK278" s="132">
        <v>102.41000000000001</v>
      </c>
      <c r="BL278" s="132">
        <v>93.632000000000019</v>
      </c>
      <c r="BM278" s="132">
        <v>72.352000000000018</v>
      </c>
      <c r="BN278" s="132">
        <v>93.632000000000019</v>
      </c>
      <c r="BO278" s="132">
        <v>52.722862500000012</v>
      </c>
      <c r="BP278" s="274">
        <v>108.80081625000001</v>
      </c>
      <c r="BQ278" s="277">
        <v>70.93289</v>
      </c>
      <c r="BR278" s="132">
        <v>56.691250000000004</v>
      </c>
      <c r="BS278" s="132">
        <v>68.029500000000013</v>
      </c>
      <c r="BT278" s="132">
        <v>55.301400000000001</v>
      </c>
      <c r="BU278" s="132">
        <v>47.88</v>
      </c>
      <c r="BV278" s="132">
        <v>52.668000000000006</v>
      </c>
      <c r="BW278" s="132">
        <v>46.81600000000001</v>
      </c>
      <c r="BX278" s="132">
        <v>36.176000000000002</v>
      </c>
      <c r="BY278" s="132">
        <v>46.81600000000001</v>
      </c>
      <c r="BZ278" s="132">
        <v>28.967400000000001</v>
      </c>
      <c r="CA278" s="267">
        <v>56.155260000000006</v>
      </c>
      <c r="CB278" s="270">
        <v>10</v>
      </c>
      <c r="CC278" s="131">
        <v>1</v>
      </c>
      <c r="CD278" s="131">
        <v>1</v>
      </c>
      <c r="CE278" s="131">
        <v>1</v>
      </c>
      <c r="CF278" s="275">
        <v>1</v>
      </c>
      <c r="CG278" s="277">
        <v>80</v>
      </c>
      <c r="CH278" s="132">
        <v>82.5859375</v>
      </c>
      <c r="CI278" s="132">
        <v>99.103125000000006</v>
      </c>
      <c r="CJ278" s="132">
        <v>80.849999999999994</v>
      </c>
      <c r="CK278" s="132">
        <v>70</v>
      </c>
      <c r="CL278" s="132">
        <v>77</v>
      </c>
      <c r="CM278" s="132">
        <v>70.400000000000006</v>
      </c>
      <c r="CN278" s="132">
        <v>54.400000000000006</v>
      </c>
      <c r="CO278" s="132">
        <v>70.400000000000006</v>
      </c>
      <c r="CP278" s="132">
        <v>39.641250000000007</v>
      </c>
      <c r="CQ278" s="274">
        <v>81.805125000000004</v>
      </c>
      <c r="CR278" s="277">
        <v>32</v>
      </c>
      <c r="CS278" s="132">
        <v>42.625</v>
      </c>
      <c r="CT278" s="132">
        <v>51.150000000000006</v>
      </c>
      <c r="CU278" s="132">
        <v>41.58</v>
      </c>
      <c r="CV278" s="132">
        <v>36</v>
      </c>
      <c r="CW278" s="132">
        <v>39.6</v>
      </c>
      <c r="CX278" s="132">
        <v>35.200000000000003</v>
      </c>
      <c r="CY278" s="132">
        <v>27.2</v>
      </c>
      <c r="CZ278" s="132">
        <v>35.200000000000003</v>
      </c>
      <c r="DA278" s="132">
        <v>21.78</v>
      </c>
      <c r="DB278" s="267">
        <v>42.222000000000001</v>
      </c>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c r="HC278" s="55"/>
      <c r="HD278" s="55"/>
      <c r="HE278" s="55"/>
      <c r="HF278" s="55"/>
      <c r="HG278" s="55"/>
      <c r="HH278" s="55"/>
      <c r="HI278" s="55"/>
      <c r="HJ278" s="55"/>
      <c r="HK278" s="55"/>
      <c r="HL278" s="55"/>
      <c r="HM278" s="55"/>
      <c r="HN278" s="55"/>
      <c r="HO278" s="55"/>
      <c r="HP278" s="55"/>
      <c r="HQ278" s="55"/>
      <c r="HR278" s="55"/>
      <c r="HS278" s="55"/>
      <c r="HT278" s="55"/>
      <c r="HU278" s="55"/>
      <c r="HV278" s="55"/>
      <c r="HW278" s="55"/>
      <c r="HX278" s="55"/>
      <c r="HY278" s="55"/>
      <c r="HZ278" s="55"/>
      <c r="IA278" s="55"/>
      <c r="IB278" s="55"/>
      <c r="IC278" s="55"/>
      <c r="ID278" s="55"/>
      <c r="IE278" s="55"/>
      <c r="IF278" s="55"/>
      <c r="IG278" s="55"/>
      <c r="IH278" s="55"/>
      <c r="II278" s="55"/>
      <c r="IJ278" s="55"/>
      <c r="IK278" s="55"/>
      <c r="IL278" s="55"/>
      <c r="IM278" s="55"/>
      <c r="IN278" s="55"/>
      <c r="IO278" s="55"/>
      <c r="IP278" s="55"/>
      <c r="IQ278" s="55"/>
      <c r="IR278" s="55"/>
      <c r="IS278" s="55"/>
      <c r="IT278" s="55"/>
      <c r="IU278" s="55"/>
      <c r="IV278" s="55"/>
      <c r="IW278" s="55"/>
      <c r="IX278" s="55"/>
      <c r="IY278" s="55"/>
    </row>
    <row r="279" spans="2:259" ht="25" customHeight="1">
      <c r="B279" s="123">
        <f t="shared" si="55"/>
        <v>15</v>
      </c>
      <c r="C279" s="330">
        <f t="shared" si="62"/>
        <v>1.1950827549386012</v>
      </c>
      <c r="D279" s="330">
        <f t="shared" si="63"/>
        <v>0.98613897586859922</v>
      </c>
      <c r="E279" s="331">
        <f t="shared" si="64"/>
        <v>1.6435546874999998</v>
      </c>
      <c r="F279" s="112"/>
      <c r="G279" s="293">
        <f t="shared" si="56"/>
        <v>1.1600852700969664</v>
      </c>
      <c r="H279" s="130">
        <f t="shared" si="57"/>
        <v>1.1950827549386012</v>
      </c>
      <c r="I279" s="300">
        <f t="shared" si="58"/>
        <v>0.89409933812086351</v>
      </c>
      <c r="J279" s="301">
        <f t="shared" si="59"/>
        <v>0.98613897586859922</v>
      </c>
      <c r="K279" s="130">
        <f t="shared" si="60"/>
        <v>1.4901562499999998</v>
      </c>
      <c r="L279" s="294">
        <f t="shared" si="61"/>
        <v>1.6435546874999998</v>
      </c>
      <c r="Z279" s="270">
        <v>15</v>
      </c>
      <c r="AA279" s="131">
        <v>1.33</v>
      </c>
      <c r="AB279" s="131">
        <v>1.33</v>
      </c>
      <c r="AC279" s="131">
        <v>1</v>
      </c>
      <c r="AD279" s="275">
        <v>1</v>
      </c>
      <c r="AE279" s="277">
        <v>205.00987611033193</v>
      </c>
      <c r="AF279" s="132">
        <v>198.19078125000001</v>
      </c>
      <c r="AG279" s="132">
        <v>237.82893750000005</v>
      </c>
      <c r="AH279" s="132">
        <v>222.74175000000005</v>
      </c>
      <c r="AI279" s="132">
        <v>192.84999999999997</v>
      </c>
      <c r="AJ279" s="132">
        <v>212.13500000000002</v>
      </c>
      <c r="AK279" s="132">
        <v>173.565</v>
      </c>
      <c r="AL279" s="132">
        <v>127.36966666666669</v>
      </c>
      <c r="AM279" s="132">
        <v>164.83133333333333</v>
      </c>
      <c r="AN279" s="132">
        <v>118.503</v>
      </c>
      <c r="AO279" s="274">
        <v>196.31697750000001</v>
      </c>
      <c r="AP279" s="277">
        <v>62.43333333333333</v>
      </c>
      <c r="AQ279" s="132">
        <v>62.177500000000002</v>
      </c>
      <c r="AR279" s="132">
        <v>74.613</v>
      </c>
      <c r="AS279" s="132">
        <v>67.590600000000009</v>
      </c>
      <c r="AT279" s="132">
        <v>58.52</v>
      </c>
      <c r="AU279" s="132">
        <v>64.372</v>
      </c>
      <c r="AV279" s="132">
        <v>52.668000000000006</v>
      </c>
      <c r="AW279" s="132">
        <v>40.698</v>
      </c>
      <c r="AX279" s="132">
        <v>52.667999999999992</v>
      </c>
      <c r="AY279" s="132">
        <v>36.867600000000003</v>
      </c>
      <c r="AZ279" s="267">
        <v>61.589639999999996</v>
      </c>
      <c r="BA279" s="270">
        <v>15</v>
      </c>
      <c r="BB279" s="131">
        <v>1.33</v>
      </c>
      <c r="BC279" s="131">
        <v>1.33</v>
      </c>
      <c r="BD279" s="131">
        <v>1</v>
      </c>
      <c r="BE279" s="275">
        <v>1</v>
      </c>
      <c r="BF279" s="277">
        <v>265.99833749999999</v>
      </c>
      <c r="BG279" s="132">
        <v>198.19078125000001</v>
      </c>
      <c r="BH279" s="132">
        <v>237.82893750000005</v>
      </c>
      <c r="BI279" s="132">
        <v>222.74175000000005</v>
      </c>
      <c r="BJ279" s="132">
        <v>192.84999999999997</v>
      </c>
      <c r="BK279" s="132">
        <v>212.13500000000002</v>
      </c>
      <c r="BL279" s="132">
        <v>173.565</v>
      </c>
      <c r="BM279" s="132">
        <v>127.36966666666669</v>
      </c>
      <c r="BN279" s="132">
        <v>164.83133333333333</v>
      </c>
      <c r="BO279" s="132">
        <v>118.503</v>
      </c>
      <c r="BP279" s="274">
        <v>196.31697750000001</v>
      </c>
      <c r="BQ279" s="277">
        <v>75.661749333333333</v>
      </c>
      <c r="BR279" s="132">
        <v>62.177500000000002</v>
      </c>
      <c r="BS279" s="132">
        <v>74.613</v>
      </c>
      <c r="BT279" s="132">
        <v>67.590600000000009</v>
      </c>
      <c r="BU279" s="132">
        <v>58.52</v>
      </c>
      <c r="BV279" s="132">
        <v>64.372</v>
      </c>
      <c r="BW279" s="132">
        <v>52.668000000000006</v>
      </c>
      <c r="BX279" s="132">
        <v>40.698</v>
      </c>
      <c r="BY279" s="132">
        <v>52.667999999999992</v>
      </c>
      <c r="BZ279" s="132">
        <v>36.867600000000003</v>
      </c>
      <c r="CA279" s="267">
        <v>61.589639999999996</v>
      </c>
      <c r="CB279" s="270">
        <v>15</v>
      </c>
      <c r="CC279" s="131">
        <v>1</v>
      </c>
      <c r="CD279" s="131">
        <v>1</v>
      </c>
      <c r="CE279" s="131">
        <v>1</v>
      </c>
      <c r="CF279" s="275">
        <v>1</v>
      </c>
      <c r="CG279" s="277">
        <v>120</v>
      </c>
      <c r="CH279" s="132">
        <v>149.015625</v>
      </c>
      <c r="CI279" s="132">
        <v>178.81874999999999</v>
      </c>
      <c r="CJ279" s="132">
        <v>167.47500000000002</v>
      </c>
      <c r="CK279" s="132">
        <v>145</v>
      </c>
      <c r="CL279" s="132">
        <v>159.5</v>
      </c>
      <c r="CM279" s="132">
        <v>130.5</v>
      </c>
      <c r="CN279" s="132">
        <v>95.76666666666668</v>
      </c>
      <c r="CO279" s="132">
        <v>123.93333333333334</v>
      </c>
      <c r="CP279" s="132">
        <v>89.1</v>
      </c>
      <c r="CQ279" s="274">
        <v>147.60675000000001</v>
      </c>
      <c r="CR279" s="277">
        <v>34.133333333333333</v>
      </c>
      <c r="CS279" s="132">
        <v>46.75</v>
      </c>
      <c r="CT279" s="132">
        <v>56.099999999999994</v>
      </c>
      <c r="CU279" s="132">
        <v>50.820000000000007</v>
      </c>
      <c r="CV279" s="132">
        <v>44</v>
      </c>
      <c r="CW279" s="132">
        <v>48.4</v>
      </c>
      <c r="CX279" s="132">
        <v>39.6</v>
      </c>
      <c r="CY279" s="132">
        <v>30.599999999999998</v>
      </c>
      <c r="CZ279" s="132">
        <v>39.599999999999994</v>
      </c>
      <c r="DA279" s="132">
        <v>27.72</v>
      </c>
      <c r="DB279" s="267">
        <v>46.307999999999993</v>
      </c>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c r="HC279" s="55"/>
      <c r="HD279" s="55"/>
      <c r="HE279" s="55"/>
      <c r="HF279" s="55"/>
      <c r="HG279" s="55"/>
      <c r="HH279" s="55"/>
      <c r="HI279" s="55"/>
      <c r="HJ279" s="55"/>
      <c r="HK279" s="55"/>
      <c r="HL279" s="55"/>
      <c r="HM279" s="55"/>
      <c r="HN279" s="55"/>
      <c r="HO279" s="55"/>
      <c r="HP279" s="55"/>
      <c r="HQ279" s="55"/>
      <c r="HR279" s="55"/>
      <c r="HS279" s="55"/>
      <c r="HT279" s="55"/>
      <c r="HU279" s="55"/>
      <c r="HV279" s="55"/>
      <c r="HW279" s="55"/>
      <c r="HX279" s="55"/>
      <c r="HY279" s="55"/>
      <c r="HZ279" s="55"/>
      <c r="IA279" s="55"/>
      <c r="IB279" s="55"/>
      <c r="IC279" s="55"/>
      <c r="ID279" s="55"/>
      <c r="IE279" s="55"/>
      <c r="IF279" s="55"/>
      <c r="IG279" s="55"/>
      <c r="IH279" s="55"/>
      <c r="II279" s="55"/>
      <c r="IJ279" s="55"/>
      <c r="IK279" s="55"/>
      <c r="IL279" s="55"/>
      <c r="IM279" s="55"/>
      <c r="IN279" s="55"/>
      <c r="IO279" s="55"/>
      <c r="IP279" s="55"/>
      <c r="IQ279" s="55"/>
      <c r="IR279" s="55"/>
      <c r="IS279" s="55"/>
      <c r="IT279" s="55"/>
      <c r="IU279" s="55"/>
      <c r="IV279" s="55"/>
      <c r="IW279" s="55"/>
      <c r="IX279" s="55"/>
      <c r="IY279" s="55"/>
    </row>
    <row r="280" spans="2:259" ht="25" customHeight="1">
      <c r="B280" s="123">
        <f t="shared" si="55"/>
        <v>20</v>
      </c>
      <c r="C280" s="330">
        <f t="shared" si="62"/>
        <v>1.2414169811320754</v>
      </c>
      <c r="D280" s="330">
        <f t="shared" si="63"/>
        <v>0.97473070144188412</v>
      </c>
      <c r="E280" s="331">
        <f t="shared" si="64"/>
        <v>1.624541015625</v>
      </c>
      <c r="F280" s="112"/>
      <c r="G280" s="293">
        <f t="shared" si="56"/>
        <v>1.1483864593093627</v>
      </c>
      <c r="H280" s="130">
        <f t="shared" si="57"/>
        <v>1.2414169811320754</v>
      </c>
      <c r="I280" s="300">
        <f t="shared" si="58"/>
        <v>0.97473070144188412</v>
      </c>
      <c r="J280" s="301">
        <f t="shared" si="59"/>
        <v>0.89189259355947903</v>
      </c>
      <c r="K280" s="130">
        <f t="shared" si="60"/>
        <v>1.624541015625</v>
      </c>
      <c r="L280" s="294">
        <f t="shared" si="61"/>
        <v>1.4864783653846152</v>
      </c>
      <c r="Z280" s="270">
        <v>20</v>
      </c>
      <c r="AA280" s="131">
        <v>1.33</v>
      </c>
      <c r="AB280" s="131">
        <v>1.33</v>
      </c>
      <c r="AC280" s="131">
        <v>1</v>
      </c>
      <c r="AD280" s="275">
        <v>1</v>
      </c>
      <c r="AE280" s="277">
        <v>301.0330932784637</v>
      </c>
      <c r="AF280" s="132">
        <v>288.08527343750001</v>
      </c>
      <c r="AG280" s="132">
        <v>345.70232812500001</v>
      </c>
      <c r="AH280" s="132">
        <v>337.95300000000003</v>
      </c>
      <c r="AI280" s="132">
        <v>292.59999999999997</v>
      </c>
      <c r="AJ280" s="132">
        <v>321.86</v>
      </c>
      <c r="AK280" s="132">
        <v>263.34000000000003</v>
      </c>
      <c r="AL280" s="132">
        <v>184.27150000000003</v>
      </c>
      <c r="AM280" s="132">
        <v>238.46900000000002</v>
      </c>
      <c r="AN280" s="132">
        <v>184.33799999999999</v>
      </c>
      <c r="AO280" s="274">
        <v>285.36155812499999</v>
      </c>
      <c r="AP280" s="277">
        <v>66.25</v>
      </c>
      <c r="AQ280" s="132">
        <v>69.908124999999998</v>
      </c>
      <c r="AR280" s="132">
        <v>82.243875000000003</v>
      </c>
      <c r="AS280" s="132">
        <v>78.204000000000008</v>
      </c>
      <c r="AT280" s="132">
        <v>63.84</v>
      </c>
      <c r="AU280" s="132">
        <v>70.224000000000004</v>
      </c>
      <c r="AV280" s="132">
        <v>57.45600000000001</v>
      </c>
      <c r="AW280" s="132">
        <v>49.742000000000012</v>
      </c>
      <c r="AX280" s="132">
        <v>64.372000000000014</v>
      </c>
      <c r="AY280" s="132">
        <v>40.817700000000002</v>
      </c>
      <c r="AZ280" s="267">
        <v>64.306830000000005</v>
      </c>
      <c r="BA280" s="270">
        <v>20</v>
      </c>
      <c r="BB280" s="131">
        <v>1.33</v>
      </c>
      <c r="BC280" s="131">
        <v>1.33</v>
      </c>
      <c r="BD280" s="131">
        <v>1</v>
      </c>
      <c r="BE280" s="275">
        <v>1</v>
      </c>
      <c r="BF280" s="277">
        <v>354.66444999999999</v>
      </c>
      <c r="BG280" s="132">
        <v>288.08527343750001</v>
      </c>
      <c r="BH280" s="132">
        <v>345.70232812500001</v>
      </c>
      <c r="BI280" s="132">
        <v>337.95300000000003</v>
      </c>
      <c r="BJ280" s="132">
        <v>292.59999999999997</v>
      </c>
      <c r="BK280" s="132">
        <v>321.86</v>
      </c>
      <c r="BL280" s="132">
        <v>263.34000000000003</v>
      </c>
      <c r="BM280" s="132">
        <v>184.27150000000003</v>
      </c>
      <c r="BN280" s="132">
        <v>238.46900000000002</v>
      </c>
      <c r="BO280" s="132">
        <v>184.33799999999999</v>
      </c>
      <c r="BP280" s="274">
        <v>285.36155812499999</v>
      </c>
      <c r="BQ280" s="277">
        <v>92.212756999999996</v>
      </c>
      <c r="BR280" s="132">
        <v>69.908124999999998</v>
      </c>
      <c r="BS280" s="132">
        <v>82.243875000000003</v>
      </c>
      <c r="BT280" s="132">
        <v>78.204000000000008</v>
      </c>
      <c r="BU280" s="132">
        <v>63.84</v>
      </c>
      <c r="BV280" s="132">
        <v>70.224000000000004</v>
      </c>
      <c r="BW280" s="132">
        <v>57.45600000000001</v>
      </c>
      <c r="BX280" s="132">
        <v>49.742000000000012</v>
      </c>
      <c r="BY280" s="132">
        <v>64.372000000000014</v>
      </c>
      <c r="BZ280" s="132">
        <v>40.817700000000002</v>
      </c>
      <c r="CA280" s="267">
        <v>64.306830000000005</v>
      </c>
      <c r="CB280" s="270">
        <v>20</v>
      </c>
      <c r="CC280" s="131">
        <v>1</v>
      </c>
      <c r="CD280" s="131">
        <v>1</v>
      </c>
      <c r="CE280" s="131">
        <v>1</v>
      </c>
      <c r="CF280" s="275">
        <v>1</v>
      </c>
      <c r="CG280" s="277">
        <v>160</v>
      </c>
      <c r="CH280" s="132">
        <v>216.60546875</v>
      </c>
      <c r="CI280" s="132">
        <v>259.92656249999999</v>
      </c>
      <c r="CJ280" s="132">
        <v>254.10000000000002</v>
      </c>
      <c r="CK280" s="132">
        <v>220</v>
      </c>
      <c r="CL280" s="132">
        <v>242</v>
      </c>
      <c r="CM280" s="132">
        <v>198</v>
      </c>
      <c r="CN280" s="132">
        <v>138.55000000000001</v>
      </c>
      <c r="CO280" s="132">
        <v>179.3</v>
      </c>
      <c r="CP280" s="132">
        <v>138.6</v>
      </c>
      <c r="CQ280" s="274">
        <v>214.55756249999999</v>
      </c>
      <c r="CR280" s="277">
        <v>41.6</v>
      </c>
      <c r="CS280" s="132">
        <v>52.5625</v>
      </c>
      <c r="CT280" s="132">
        <v>61.837499999999999</v>
      </c>
      <c r="CU280" s="132">
        <v>58.800000000000004</v>
      </c>
      <c r="CV280" s="132">
        <v>48</v>
      </c>
      <c r="CW280" s="132">
        <v>52.8</v>
      </c>
      <c r="CX280" s="132">
        <v>43.2</v>
      </c>
      <c r="CY280" s="132">
        <v>37.400000000000006</v>
      </c>
      <c r="CZ280" s="132">
        <v>48.400000000000006</v>
      </c>
      <c r="DA280" s="132">
        <v>30.69</v>
      </c>
      <c r="DB280" s="267">
        <v>48.350999999999999</v>
      </c>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c r="HC280" s="55"/>
      <c r="HD280" s="55"/>
      <c r="HE280" s="55"/>
      <c r="HF280" s="55"/>
      <c r="HG280" s="55"/>
      <c r="HH280" s="55"/>
      <c r="HI280" s="55"/>
      <c r="HJ280" s="55"/>
      <c r="HK280" s="55"/>
      <c r="HL280" s="55"/>
      <c r="HM280" s="55"/>
      <c r="HN280" s="55"/>
      <c r="HO280" s="55"/>
      <c r="HP280" s="55"/>
      <c r="HQ280" s="55"/>
      <c r="HR280" s="55"/>
      <c r="HS280" s="55"/>
      <c r="HT280" s="55"/>
      <c r="HU280" s="55"/>
      <c r="HV280" s="55"/>
      <c r="HW280" s="55"/>
      <c r="HX280" s="55"/>
      <c r="HY280" s="55"/>
      <c r="HZ280" s="55"/>
      <c r="IA280" s="55"/>
      <c r="IB280" s="55"/>
      <c r="IC280" s="55"/>
      <c r="ID280" s="55"/>
      <c r="IE280" s="55"/>
      <c r="IF280" s="55"/>
      <c r="IG280" s="55"/>
      <c r="IH280" s="55"/>
      <c r="II280" s="55"/>
      <c r="IJ280" s="55"/>
      <c r="IK280" s="55"/>
      <c r="IL280" s="55"/>
      <c r="IM280" s="55"/>
      <c r="IN280" s="55"/>
      <c r="IO280" s="55"/>
      <c r="IP280" s="55"/>
      <c r="IQ280" s="55"/>
      <c r="IR280" s="55"/>
      <c r="IS280" s="55"/>
      <c r="IT280" s="55"/>
      <c r="IU280" s="55"/>
      <c r="IV280" s="55"/>
      <c r="IW280" s="55"/>
      <c r="IX280" s="55"/>
      <c r="IY280" s="55"/>
    </row>
    <row r="281" spans="2:259" ht="25" customHeight="1">
      <c r="B281" s="123">
        <f t="shared" si="55"/>
        <v>30</v>
      </c>
      <c r="C281" s="330">
        <f t="shared" si="62"/>
        <v>1.2936031124285414</v>
      </c>
      <c r="D281" s="330">
        <f t="shared" si="63"/>
        <v>0.9898147874766372</v>
      </c>
      <c r="E281" s="331">
        <f t="shared" si="64"/>
        <v>1.6496810018903592</v>
      </c>
      <c r="F281" s="112"/>
      <c r="G281" s="293">
        <f t="shared" si="56"/>
        <v>1.2229114095835587</v>
      </c>
      <c r="H281" s="130">
        <f t="shared" si="57"/>
        <v>1.2936031124285414</v>
      </c>
      <c r="I281" s="300">
        <f t="shared" si="58"/>
        <v>0.9898147874766372</v>
      </c>
      <c r="J281" s="301">
        <f t="shared" si="59"/>
        <v>0.8891186394750934</v>
      </c>
      <c r="K281" s="130">
        <f t="shared" si="60"/>
        <v>1.6496810018903592</v>
      </c>
      <c r="L281" s="294">
        <f t="shared" si="61"/>
        <v>1.4818548387096773</v>
      </c>
      <c r="Z281" s="270">
        <v>30</v>
      </c>
      <c r="AA281" s="131">
        <v>1.33</v>
      </c>
      <c r="AB281" s="131">
        <v>1.33</v>
      </c>
      <c r="AC281" s="131">
        <v>1</v>
      </c>
      <c r="AD281" s="275">
        <v>1</v>
      </c>
      <c r="AE281" s="277">
        <v>506.18703460359183</v>
      </c>
      <c r="AF281" s="132">
        <v>517.17050000000006</v>
      </c>
      <c r="AG281" s="132">
        <v>599.8303572916667</v>
      </c>
      <c r="AH281" s="132">
        <v>619.02190000000007</v>
      </c>
      <c r="AI281" s="132">
        <v>492.09999999999997</v>
      </c>
      <c r="AJ281" s="132">
        <v>541.31000000000006</v>
      </c>
      <c r="AK281" s="132">
        <v>442.88999999999993</v>
      </c>
      <c r="AL281" s="132">
        <v>380.60166666666669</v>
      </c>
      <c r="AM281" s="132">
        <v>492.54333333333335</v>
      </c>
      <c r="AN281" s="132">
        <v>316.00800000000004</v>
      </c>
      <c r="AO281" s="274">
        <v>464.97913875000006</v>
      </c>
      <c r="AP281" s="277">
        <v>75.567999999999998</v>
      </c>
      <c r="AQ281" s="132">
        <v>83.87866666666666</v>
      </c>
      <c r="AR281" s="132">
        <v>96.945916666666676</v>
      </c>
      <c r="AS281" s="132">
        <v>97.75500000000001</v>
      </c>
      <c r="AT281" s="132">
        <v>74.48</v>
      </c>
      <c r="AU281" s="132">
        <v>81.041333333333341</v>
      </c>
      <c r="AV281" s="132">
        <v>76.164666666666676</v>
      </c>
      <c r="AW281" s="132">
        <v>63.308000000000007</v>
      </c>
      <c r="AX281" s="132">
        <v>81.927999999999997</v>
      </c>
      <c r="AY281" s="132">
        <v>44.767800000000001</v>
      </c>
      <c r="AZ281" s="267">
        <v>68.094670000000008</v>
      </c>
      <c r="BA281" s="270">
        <v>30</v>
      </c>
      <c r="BB281" s="131">
        <v>1.33</v>
      </c>
      <c r="BC281" s="131">
        <v>1.33</v>
      </c>
      <c r="BD281" s="131">
        <v>1</v>
      </c>
      <c r="BE281" s="275">
        <v>1</v>
      </c>
      <c r="BF281" s="277">
        <v>625.39164683333343</v>
      </c>
      <c r="BG281" s="132">
        <v>517.17050000000006</v>
      </c>
      <c r="BH281" s="132">
        <v>599.8303572916667</v>
      </c>
      <c r="BI281" s="132">
        <v>619.02190000000007</v>
      </c>
      <c r="BJ281" s="132">
        <v>492.09999999999997</v>
      </c>
      <c r="BK281" s="132">
        <v>541.31000000000006</v>
      </c>
      <c r="BL281" s="132">
        <v>442.88999999999993</v>
      </c>
      <c r="BM281" s="132">
        <v>380.60166666666669</v>
      </c>
      <c r="BN281" s="132">
        <v>492.54333333333335</v>
      </c>
      <c r="BO281" s="132">
        <v>316.00800000000004</v>
      </c>
      <c r="BP281" s="274">
        <v>464.97913875000006</v>
      </c>
      <c r="BQ281" s="277">
        <v>109.94595733333334</v>
      </c>
      <c r="BR281" s="132">
        <v>83.87866666666666</v>
      </c>
      <c r="BS281" s="132">
        <v>96.945916666666676</v>
      </c>
      <c r="BT281" s="132">
        <v>97.75500000000001</v>
      </c>
      <c r="BU281" s="132">
        <v>74.48</v>
      </c>
      <c r="BV281" s="132">
        <v>81.041333333333341</v>
      </c>
      <c r="BW281" s="132">
        <v>76.164666666666676</v>
      </c>
      <c r="BX281" s="132">
        <v>63.308000000000007</v>
      </c>
      <c r="BY281" s="132">
        <v>81.927999999999997</v>
      </c>
      <c r="BZ281" s="132">
        <v>44.767800000000001</v>
      </c>
      <c r="CA281" s="267">
        <v>68.094670000000008</v>
      </c>
      <c r="CB281" s="270">
        <v>30</v>
      </c>
      <c r="CC281" s="131">
        <v>1</v>
      </c>
      <c r="CD281" s="131">
        <v>1</v>
      </c>
      <c r="CE281" s="131">
        <v>1</v>
      </c>
      <c r="CF281" s="275">
        <v>1</v>
      </c>
      <c r="CG281" s="277">
        <v>282.13333333333333</v>
      </c>
      <c r="CH281" s="132">
        <v>388.85</v>
      </c>
      <c r="CI281" s="132">
        <v>451.00026864035084</v>
      </c>
      <c r="CJ281" s="132">
        <v>465.43</v>
      </c>
      <c r="CK281" s="132">
        <v>370</v>
      </c>
      <c r="CL281" s="132">
        <v>407</v>
      </c>
      <c r="CM281" s="132">
        <v>333</v>
      </c>
      <c r="CN281" s="132">
        <v>286.16666666666669</v>
      </c>
      <c r="CO281" s="132">
        <v>370.33333333333331</v>
      </c>
      <c r="CP281" s="132">
        <v>237.60000000000002</v>
      </c>
      <c r="CQ281" s="274">
        <v>349.60837500000002</v>
      </c>
      <c r="CR281" s="277">
        <v>49.6</v>
      </c>
      <c r="CS281" s="132">
        <v>63.066666666666663</v>
      </c>
      <c r="CT281" s="132">
        <v>72.891666666666666</v>
      </c>
      <c r="CU281" s="132">
        <v>73.5</v>
      </c>
      <c r="CV281" s="132">
        <v>56</v>
      </c>
      <c r="CW281" s="132">
        <v>60.933333333333337</v>
      </c>
      <c r="CX281" s="132">
        <v>57.266666666666666</v>
      </c>
      <c r="CY281" s="132">
        <v>47.6</v>
      </c>
      <c r="CZ281" s="132">
        <v>61.599999999999994</v>
      </c>
      <c r="DA281" s="132">
        <v>33.659999999999997</v>
      </c>
      <c r="DB281" s="267">
        <v>51.198999999999998</v>
      </c>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c r="HC281" s="55"/>
      <c r="HD281" s="55"/>
      <c r="HE281" s="55"/>
      <c r="HF281" s="55"/>
      <c r="HG281" s="55"/>
      <c r="HH281" s="55"/>
      <c r="HI281" s="55"/>
      <c r="HJ281" s="55"/>
      <c r="HK281" s="55"/>
      <c r="HL281" s="55"/>
      <c r="HM281" s="55"/>
      <c r="HN281" s="55"/>
      <c r="HO281" s="55"/>
      <c r="HP281" s="55"/>
      <c r="HQ281" s="55"/>
      <c r="HR281" s="55"/>
      <c r="HS281" s="55"/>
      <c r="HT281" s="55"/>
      <c r="HU281" s="55"/>
      <c r="HV281" s="55"/>
      <c r="HW281" s="55"/>
      <c r="HX281" s="55"/>
      <c r="HY281" s="55"/>
      <c r="HZ281" s="55"/>
      <c r="IA281" s="55"/>
      <c r="IB281" s="55"/>
      <c r="IC281" s="55"/>
      <c r="ID281" s="55"/>
      <c r="IE281" s="55"/>
      <c r="IF281" s="55"/>
      <c r="IG281" s="55"/>
      <c r="IH281" s="55"/>
      <c r="II281" s="55"/>
      <c r="IJ281" s="55"/>
      <c r="IK281" s="55"/>
      <c r="IL281" s="55"/>
      <c r="IM281" s="55"/>
      <c r="IN281" s="55"/>
      <c r="IO281" s="55"/>
      <c r="IP281" s="55"/>
      <c r="IQ281" s="55"/>
      <c r="IR281" s="55"/>
      <c r="IS281" s="55"/>
      <c r="IT281" s="55"/>
      <c r="IU281" s="55"/>
      <c r="IV281" s="55"/>
      <c r="IW281" s="55"/>
      <c r="IX281" s="55"/>
      <c r="IY281" s="55"/>
    </row>
    <row r="282" spans="2:259" ht="25" customHeight="1">
      <c r="B282" s="123">
        <f t="shared" si="55"/>
        <v>40</v>
      </c>
      <c r="C282" s="330">
        <f t="shared" si="62"/>
        <v>1.3203448570362191</v>
      </c>
      <c r="D282" s="330">
        <f t="shared" si="63"/>
        <v>0.96391508627809719</v>
      </c>
      <c r="E282" s="331">
        <f t="shared" si="64"/>
        <v>1.606514006224989</v>
      </c>
      <c r="F282" s="112"/>
      <c r="G282" s="293">
        <f t="shared" si="56"/>
        <v>1.3203448570362191</v>
      </c>
      <c r="H282" s="130">
        <f t="shared" si="57"/>
        <v>1.2472220933469425</v>
      </c>
      <c r="I282" s="300">
        <f t="shared" si="58"/>
        <v>0.96391508627809719</v>
      </c>
      <c r="J282" s="301">
        <f t="shared" si="59"/>
        <v>0.87881055681371667</v>
      </c>
      <c r="K282" s="130">
        <f t="shared" si="60"/>
        <v>1.606514006224989</v>
      </c>
      <c r="L282" s="294">
        <f t="shared" si="61"/>
        <v>1.464673913043478</v>
      </c>
      <c r="Z282" s="270">
        <v>40</v>
      </c>
      <c r="AA282" s="131">
        <v>1.33</v>
      </c>
      <c r="AB282" s="131">
        <v>1.33</v>
      </c>
      <c r="AC282" s="131">
        <v>1</v>
      </c>
      <c r="AD282" s="275">
        <v>1</v>
      </c>
      <c r="AE282" s="277">
        <v>727.89415195460288</v>
      </c>
      <c r="AF282" s="132">
        <v>804.83287500000006</v>
      </c>
      <c r="AG282" s="132">
        <v>914.08433046875007</v>
      </c>
      <c r="AH282" s="132">
        <v>961.07130000000006</v>
      </c>
      <c r="AI282" s="132">
        <v>727.77600000000007</v>
      </c>
      <c r="AJ282" s="132">
        <v>780.76839024390245</v>
      </c>
      <c r="AK282" s="132">
        <v>737.5813571428572</v>
      </c>
      <c r="AL282" s="132">
        <v>601.99125000000004</v>
      </c>
      <c r="AM282" s="132">
        <v>779.04750000000001</v>
      </c>
      <c r="AN282" s="132">
        <v>447.67800000000005</v>
      </c>
      <c r="AO282" s="274">
        <v>645.36092906250008</v>
      </c>
      <c r="AP282" s="277">
        <v>86.216000000000008</v>
      </c>
      <c r="AQ282" s="132">
        <v>92.168999999999997</v>
      </c>
      <c r="AR282" s="132">
        <v>104.29693750000001</v>
      </c>
      <c r="AS282" s="132">
        <v>107.5305</v>
      </c>
      <c r="AT282" s="132">
        <v>79.800000000000011</v>
      </c>
      <c r="AU282" s="132">
        <v>88.046000000000006</v>
      </c>
      <c r="AV282" s="132">
        <v>90.572999999999993</v>
      </c>
      <c r="AW282" s="132">
        <v>70.091000000000008</v>
      </c>
      <c r="AX282" s="132">
        <v>90.706000000000003</v>
      </c>
      <c r="AY282" s="132">
        <v>50.004674999999999</v>
      </c>
      <c r="AZ282" s="267">
        <v>71.479852499999993</v>
      </c>
      <c r="BA282" s="270">
        <v>40</v>
      </c>
      <c r="BB282" s="131">
        <v>1.33</v>
      </c>
      <c r="BC282" s="131">
        <v>1.33</v>
      </c>
      <c r="BD282" s="131">
        <v>1</v>
      </c>
      <c r="BE282" s="275">
        <v>1</v>
      </c>
      <c r="BF282" s="277">
        <v>997.04975436261964</v>
      </c>
      <c r="BG282" s="132">
        <v>804.83287500000006</v>
      </c>
      <c r="BH282" s="132">
        <v>914.08433046875007</v>
      </c>
      <c r="BI282" s="132">
        <v>961.07130000000006</v>
      </c>
      <c r="BJ282" s="132">
        <v>727.77600000000007</v>
      </c>
      <c r="BK282" s="132">
        <v>780.76839024390245</v>
      </c>
      <c r="BL282" s="132">
        <v>737.5813571428572</v>
      </c>
      <c r="BM282" s="132">
        <v>601.99125000000004</v>
      </c>
      <c r="BN282" s="132">
        <v>779.04750000000001</v>
      </c>
      <c r="BO282" s="132">
        <v>447.67800000000005</v>
      </c>
      <c r="BP282" s="274">
        <v>645.36092906250008</v>
      </c>
      <c r="BQ282" s="277">
        <v>122.35913549999999</v>
      </c>
      <c r="BR282" s="132">
        <v>92.168999999999997</v>
      </c>
      <c r="BS282" s="132">
        <v>104.29693750000001</v>
      </c>
      <c r="BT282" s="132">
        <v>107.5305</v>
      </c>
      <c r="BU282" s="132">
        <v>79.800000000000011</v>
      </c>
      <c r="BV282" s="132">
        <v>88.046000000000006</v>
      </c>
      <c r="BW282" s="132">
        <v>90.572999999999993</v>
      </c>
      <c r="BX282" s="132">
        <v>70.091000000000008</v>
      </c>
      <c r="BY282" s="132">
        <v>90.706000000000003</v>
      </c>
      <c r="BZ282" s="132">
        <v>50.004674999999999</v>
      </c>
      <c r="CA282" s="267">
        <v>71.479852499999993</v>
      </c>
      <c r="CB282" s="270">
        <v>40</v>
      </c>
      <c r="CC282" s="131">
        <v>1</v>
      </c>
      <c r="CD282" s="131">
        <v>1</v>
      </c>
      <c r="CE282" s="131">
        <v>1</v>
      </c>
      <c r="CF282" s="275">
        <v>1</v>
      </c>
      <c r="CG282" s="277">
        <v>449.8</v>
      </c>
      <c r="CH282" s="132">
        <v>605.13750000000005</v>
      </c>
      <c r="CI282" s="132">
        <v>687.28145148026317</v>
      </c>
      <c r="CJ282" s="132">
        <v>722.61</v>
      </c>
      <c r="CK282" s="132">
        <v>547.19999999999993</v>
      </c>
      <c r="CL282" s="132">
        <v>587.04390243902435</v>
      </c>
      <c r="CM282" s="132">
        <v>554.57244897959185</v>
      </c>
      <c r="CN282" s="132">
        <v>452.625</v>
      </c>
      <c r="CO282" s="132">
        <v>585.75</v>
      </c>
      <c r="CP282" s="132">
        <v>336.6</v>
      </c>
      <c r="CQ282" s="274">
        <v>485.23378124999999</v>
      </c>
      <c r="CR282" s="277">
        <v>55.2</v>
      </c>
      <c r="CS282" s="132">
        <v>69.3</v>
      </c>
      <c r="CT282" s="132">
        <v>78.418750000000003</v>
      </c>
      <c r="CU282" s="132">
        <v>80.849999999999994</v>
      </c>
      <c r="CV282" s="132">
        <v>60</v>
      </c>
      <c r="CW282" s="132">
        <v>66.2</v>
      </c>
      <c r="CX282" s="132">
        <v>68.099999999999994</v>
      </c>
      <c r="CY282" s="132">
        <v>52.7</v>
      </c>
      <c r="CZ282" s="132">
        <v>68.2</v>
      </c>
      <c r="DA282" s="132">
        <v>37.597499999999997</v>
      </c>
      <c r="DB282" s="267">
        <v>53.744249999999994</v>
      </c>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c r="HC282" s="55"/>
      <c r="HD282" s="55"/>
      <c r="HE282" s="55"/>
      <c r="HF282" s="55"/>
      <c r="HG282" s="55"/>
      <c r="HH282" s="55"/>
      <c r="HI282" s="55"/>
      <c r="HJ282" s="55"/>
      <c r="HK282" s="55"/>
      <c r="HL282" s="55"/>
      <c r="HM282" s="55"/>
      <c r="HN282" s="55"/>
      <c r="HO282" s="55"/>
      <c r="HP282" s="55"/>
      <c r="HQ282" s="55"/>
      <c r="HR282" s="55"/>
      <c r="HS282" s="55"/>
      <c r="HT282" s="55"/>
      <c r="HU282" s="55"/>
      <c r="HV282" s="55"/>
      <c r="HW282" s="55"/>
      <c r="HX282" s="55"/>
      <c r="HY282" s="55"/>
      <c r="HZ282" s="55"/>
      <c r="IA282" s="55"/>
      <c r="IB282" s="55"/>
      <c r="IC282" s="55"/>
      <c r="ID282" s="55"/>
      <c r="IE282" s="55"/>
      <c r="IF282" s="55"/>
      <c r="IG282" s="55"/>
      <c r="IH282" s="55"/>
      <c r="II282" s="55"/>
      <c r="IJ282" s="55"/>
      <c r="IK282" s="55"/>
      <c r="IL282" s="55"/>
      <c r="IM282" s="55"/>
      <c r="IN282" s="55"/>
      <c r="IO282" s="55"/>
      <c r="IP282" s="55"/>
      <c r="IQ282" s="55"/>
      <c r="IR282" s="55"/>
      <c r="IS282" s="55"/>
      <c r="IT282" s="55"/>
      <c r="IU282" s="55"/>
      <c r="IV282" s="55"/>
      <c r="IW282" s="55"/>
      <c r="IX282" s="55"/>
      <c r="IY282" s="55"/>
    </row>
    <row r="283" spans="2:259" ht="25" customHeight="1">
      <c r="B283" s="123">
        <f t="shared" si="55"/>
        <v>60</v>
      </c>
      <c r="C283" s="330">
        <f t="shared" si="62"/>
        <v>1.2225564919102674</v>
      </c>
      <c r="D283" s="330">
        <f t="shared" si="63"/>
        <v>0.92949074366689233</v>
      </c>
      <c r="E283" s="331">
        <f t="shared" si="64"/>
        <v>1.5491394353520325</v>
      </c>
      <c r="F283" s="112"/>
      <c r="G283" s="293">
        <f t="shared" si="56"/>
        <v>1.2225564919102674</v>
      </c>
      <c r="H283" s="130">
        <f t="shared" si="57"/>
        <v>1.1769617444835305</v>
      </c>
      <c r="I283" s="300">
        <f t="shared" si="58"/>
        <v>0.92949074366689233</v>
      </c>
      <c r="J283" s="301">
        <f t="shared" si="59"/>
        <v>0.87385529561572339</v>
      </c>
      <c r="K283" s="130">
        <f t="shared" si="60"/>
        <v>1.5491394353520325</v>
      </c>
      <c r="L283" s="294">
        <f t="shared" si="61"/>
        <v>1.4564144736842108</v>
      </c>
      <c r="Z283" s="270">
        <v>60</v>
      </c>
      <c r="AA283" s="131">
        <v>1.33</v>
      </c>
      <c r="AB283" s="131">
        <v>1.33</v>
      </c>
      <c r="AC283" s="131">
        <v>1</v>
      </c>
      <c r="AD283" s="275">
        <v>1</v>
      </c>
      <c r="AE283" s="277">
        <v>1359.2380876826724</v>
      </c>
      <c r="AF283" s="132">
        <v>1385.0952500000001</v>
      </c>
      <c r="AG283" s="132">
        <v>1544.2133036458333</v>
      </c>
      <c r="AH283" s="132">
        <v>1661.7453481481484</v>
      </c>
      <c r="AI283" s="132">
        <v>1205.1573333333333</v>
      </c>
      <c r="AJ283" s="132">
        <v>1322.9455934959351</v>
      </c>
      <c r="AK283" s="132">
        <v>1451.8248547297301</v>
      </c>
      <c r="AL283" s="132">
        <v>1052.8911750000002</v>
      </c>
      <c r="AM283" s="132">
        <v>1358.1516666666669</v>
      </c>
      <c r="AN283" s="132">
        <v>750.45716139423075</v>
      </c>
      <c r="AO283" s="274">
        <v>1042.145385720919</v>
      </c>
      <c r="AP283" s="277">
        <v>100.06400000000001</v>
      </c>
      <c r="AQ283" s="132">
        <v>100.45933333333333</v>
      </c>
      <c r="AR283" s="132">
        <v>111.64795833333335</v>
      </c>
      <c r="AS283" s="132">
        <v>117.77150000000002</v>
      </c>
      <c r="AT283" s="132">
        <v>91.637000000000015</v>
      </c>
      <c r="AU283" s="132">
        <v>109.72500000000001</v>
      </c>
      <c r="AV283" s="132">
        <v>109.59200000000001</v>
      </c>
      <c r="AW283" s="132">
        <v>88.179000000000016</v>
      </c>
      <c r="AX283" s="132">
        <v>107.464</v>
      </c>
      <c r="AY283" s="132">
        <v>67.078550000000007</v>
      </c>
      <c r="AZ283" s="267">
        <v>79.047565800000001</v>
      </c>
      <c r="BA283" s="270">
        <v>60</v>
      </c>
      <c r="BB283" s="131">
        <v>1.33</v>
      </c>
      <c r="BC283" s="131">
        <v>1.33</v>
      </c>
      <c r="BD283" s="131">
        <v>1</v>
      </c>
      <c r="BE283" s="275">
        <v>1</v>
      </c>
      <c r="BF283" s="277">
        <v>1787.8019329084132</v>
      </c>
      <c r="BG283" s="132">
        <v>1385.0952500000001</v>
      </c>
      <c r="BH283" s="132">
        <v>1544.2133036458333</v>
      </c>
      <c r="BI283" s="132">
        <v>1661.7453481481484</v>
      </c>
      <c r="BJ283" s="132">
        <v>1205.1573333333333</v>
      </c>
      <c r="BK283" s="132">
        <v>1322.9455934959351</v>
      </c>
      <c r="BL283" s="132">
        <v>1451.8248547297301</v>
      </c>
      <c r="BM283" s="132">
        <v>1052.8911750000002</v>
      </c>
      <c r="BN283" s="132">
        <v>1358.1516666666669</v>
      </c>
      <c r="BO283" s="132">
        <v>750.45716139423075</v>
      </c>
      <c r="BP283" s="274">
        <v>1042.145385720919</v>
      </c>
      <c r="BQ283" s="277">
        <v>134.77231366666669</v>
      </c>
      <c r="BR283" s="132">
        <v>100.45933333333333</v>
      </c>
      <c r="BS283" s="132">
        <v>111.64795833333335</v>
      </c>
      <c r="BT283" s="132">
        <v>117.77150000000002</v>
      </c>
      <c r="BU283" s="132">
        <v>91.637000000000015</v>
      </c>
      <c r="BV283" s="132">
        <v>109.72500000000001</v>
      </c>
      <c r="BW283" s="132">
        <v>109.59200000000001</v>
      </c>
      <c r="BX283" s="132">
        <v>88.179000000000016</v>
      </c>
      <c r="BY283" s="132">
        <v>107.464</v>
      </c>
      <c r="BZ283" s="132">
        <v>67.078550000000007</v>
      </c>
      <c r="CA283" s="267">
        <v>79.047565800000001</v>
      </c>
      <c r="CB283" s="270">
        <v>60</v>
      </c>
      <c r="CC283" s="131">
        <v>1</v>
      </c>
      <c r="CD283" s="131">
        <v>1</v>
      </c>
      <c r="CE283" s="131">
        <v>1</v>
      </c>
      <c r="CF283" s="275">
        <v>1</v>
      </c>
      <c r="CG283" s="277">
        <v>806.5333333333333</v>
      </c>
      <c r="CH283" s="132">
        <v>1041.425</v>
      </c>
      <c r="CI283" s="132">
        <v>1161.0626343201754</v>
      </c>
      <c r="CJ283" s="132">
        <v>1249.4325925925925</v>
      </c>
      <c r="CK283" s="132">
        <v>906.13333333333333</v>
      </c>
      <c r="CL283" s="132">
        <v>994.69593495934953</v>
      </c>
      <c r="CM283" s="132">
        <v>1091.5976351351351</v>
      </c>
      <c r="CN283" s="132">
        <v>791.64750000000004</v>
      </c>
      <c r="CO283" s="132">
        <v>1021.1666666666667</v>
      </c>
      <c r="CP283" s="132">
        <v>564.25350480769225</v>
      </c>
      <c r="CQ283" s="274">
        <v>783.56795918866078</v>
      </c>
      <c r="CR283" s="277">
        <v>60.8</v>
      </c>
      <c r="CS283" s="132">
        <v>75.533333333333331</v>
      </c>
      <c r="CT283" s="132">
        <v>83.94583333333334</v>
      </c>
      <c r="CU283" s="132">
        <v>88.550000000000011</v>
      </c>
      <c r="CV283" s="132">
        <v>68.900000000000006</v>
      </c>
      <c r="CW283" s="132">
        <v>82.5</v>
      </c>
      <c r="CX283" s="132">
        <v>82.4</v>
      </c>
      <c r="CY283" s="132">
        <v>66.300000000000011</v>
      </c>
      <c r="CZ283" s="132">
        <v>80.8</v>
      </c>
      <c r="DA283" s="132">
        <v>50.435000000000002</v>
      </c>
      <c r="DB283" s="267">
        <v>59.434259999999995</v>
      </c>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c r="HC283" s="55"/>
      <c r="HD283" s="55"/>
      <c r="HE283" s="55"/>
      <c r="HF283" s="55"/>
      <c r="HG283" s="55"/>
      <c r="HH283" s="55"/>
      <c r="HI283" s="55"/>
      <c r="HJ283" s="55"/>
      <c r="HK283" s="55"/>
      <c r="HL283" s="55"/>
      <c r="HM283" s="55"/>
      <c r="HN283" s="55"/>
      <c r="HO283" s="55"/>
      <c r="HP283" s="55"/>
      <c r="HQ283" s="55"/>
      <c r="HR283" s="55"/>
      <c r="HS283" s="55"/>
      <c r="HT283" s="55"/>
      <c r="HU283" s="55"/>
      <c r="HV283" s="55"/>
      <c r="HW283" s="55"/>
      <c r="HX283" s="55"/>
      <c r="HY283" s="55"/>
      <c r="HZ283" s="55"/>
      <c r="IA283" s="55"/>
      <c r="IB283" s="55"/>
      <c r="IC283" s="55"/>
      <c r="ID283" s="55"/>
      <c r="IE283" s="55"/>
      <c r="IF283" s="55"/>
      <c r="IG283" s="55"/>
      <c r="IH283" s="55"/>
      <c r="II283" s="55"/>
      <c r="IJ283" s="55"/>
      <c r="IK283" s="55"/>
      <c r="IL283" s="55"/>
      <c r="IM283" s="55"/>
      <c r="IN283" s="55"/>
      <c r="IO283" s="55"/>
      <c r="IP283" s="55"/>
      <c r="IQ283" s="55"/>
      <c r="IR283" s="55"/>
      <c r="IS283" s="55"/>
      <c r="IT283" s="55"/>
      <c r="IU283" s="55"/>
      <c r="IV283" s="55"/>
      <c r="IW283" s="55"/>
      <c r="IX283" s="55"/>
      <c r="IY283" s="55"/>
    </row>
    <row r="284" spans="2:259" ht="25" customHeight="1">
      <c r="B284" s="123">
        <f t="shared" si="55"/>
        <v>80</v>
      </c>
      <c r="C284" s="330">
        <f t="shared" si="62"/>
        <v>1.2342294958389302</v>
      </c>
      <c r="D284" s="330">
        <f t="shared" si="63"/>
        <v>0.9773665312668709</v>
      </c>
      <c r="E284" s="331">
        <f t="shared" si="64"/>
        <v>1.6289314110083217</v>
      </c>
      <c r="F284" s="112"/>
      <c r="G284" s="293">
        <f t="shared" si="56"/>
        <v>1.2251465214060455</v>
      </c>
      <c r="H284" s="130">
        <f t="shared" si="57"/>
        <v>1.2342294958389302</v>
      </c>
      <c r="I284" s="300">
        <f t="shared" si="58"/>
        <v>0.9773665312668709</v>
      </c>
      <c r="J284" s="301">
        <f t="shared" si="59"/>
        <v>0.96466405280984513</v>
      </c>
      <c r="K284" s="130">
        <f t="shared" si="60"/>
        <v>1.6289314110083217</v>
      </c>
      <c r="L284" s="294">
        <f t="shared" si="61"/>
        <v>1.6077609080188682</v>
      </c>
      <c r="Z284" s="270">
        <v>80</v>
      </c>
      <c r="AA284" s="131">
        <v>1.33</v>
      </c>
      <c r="AB284" s="131">
        <v>1.33</v>
      </c>
      <c r="AC284" s="131">
        <v>1</v>
      </c>
      <c r="AD284" s="275">
        <v>1</v>
      </c>
      <c r="AE284" s="277">
        <v>2059.9422867501653</v>
      </c>
      <c r="AF284" s="328">
        <v>1967.8264375000003</v>
      </c>
      <c r="AG284" s="328">
        <v>2175.1527902343751</v>
      </c>
      <c r="AH284" s="328">
        <v>2523.7311269091797</v>
      </c>
      <c r="AI284" s="328">
        <v>1756.8840521653542</v>
      </c>
      <c r="AJ284" s="328">
        <v>2135.2710785472973</v>
      </c>
      <c r="AK284" s="328">
        <v>2189.6098910472974</v>
      </c>
      <c r="AL284" s="328">
        <v>1716.5229375000001</v>
      </c>
      <c r="AM284" s="328">
        <v>2083.6815040322581</v>
      </c>
      <c r="AN284" s="328">
        <v>1269.715118203125</v>
      </c>
      <c r="AO284" s="329">
        <v>1538.9985115914212</v>
      </c>
      <c r="AP284" s="277">
        <v>110.18799999999999</v>
      </c>
      <c r="AQ284" s="132">
        <v>104.60450000000002</v>
      </c>
      <c r="AR284" s="132">
        <v>115.32346875</v>
      </c>
      <c r="AS284" s="132">
        <v>135.99727968750003</v>
      </c>
      <c r="AT284" s="132">
        <v>107.96275</v>
      </c>
      <c r="AU284" s="132">
        <v>131.50375</v>
      </c>
      <c r="AV284" s="132">
        <v>123.05825</v>
      </c>
      <c r="AW284" s="132">
        <v>103.15812500000001</v>
      </c>
      <c r="AX284" s="132">
        <v>120.94687500000001</v>
      </c>
      <c r="AY284" s="132">
        <v>76.972087500000001</v>
      </c>
      <c r="AZ284" s="267">
        <v>82.946374350000013</v>
      </c>
      <c r="BA284" s="270">
        <v>80</v>
      </c>
      <c r="BB284" s="131">
        <v>1.33</v>
      </c>
      <c r="BC284" s="131">
        <v>1.33</v>
      </c>
      <c r="BD284" s="131">
        <v>1</v>
      </c>
      <c r="BE284" s="275">
        <v>1</v>
      </c>
      <c r="BF284" s="277">
        <v>2582.17469718131</v>
      </c>
      <c r="BG284" s="132">
        <v>1967.8264375000003</v>
      </c>
      <c r="BH284" s="132">
        <v>2175.1527902343751</v>
      </c>
      <c r="BI284" s="132">
        <v>2523.7311269091797</v>
      </c>
      <c r="BJ284" s="132">
        <v>1756.8840521653542</v>
      </c>
      <c r="BK284" s="132">
        <v>2135.2710785472973</v>
      </c>
      <c r="BL284" s="132">
        <v>2189.6098910472974</v>
      </c>
      <c r="BM284" s="132">
        <v>1716.5229375000001</v>
      </c>
      <c r="BN284" s="132">
        <v>2083.6815040322581</v>
      </c>
      <c r="BO284" s="132">
        <v>1269.715118203125</v>
      </c>
      <c r="BP284" s="274">
        <v>1538.9985115914212</v>
      </c>
      <c r="BQ284" s="277">
        <v>140.97890275</v>
      </c>
      <c r="BR284" s="132">
        <v>104.60450000000002</v>
      </c>
      <c r="BS284" s="132">
        <v>115.32346875</v>
      </c>
      <c r="BT284" s="132">
        <v>135.99727968750003</v>
      </c>
      <c r="BU284" s="132">
        <v>107.96275</v>
      </c>
      <c r="BV284" s="132">
        <v>131.50375</v>
      </c>
      <c r="BW284" s="132">
        <v>123.05825</v>
      </c>
      <c r="BX284" s="132">
        <v>103.15812500000001</v>
      </c>
      <c r="BY284" s="132">
        <v>120.94687500000001</v>
      </c>
      <c r="BZ284" s="132">
        <v>76.972087500000001</v>
      </c>
      <c r="CA284" s="267">
        <v>82.946374350000013</v>
      </c>
      <c r="CB284" s="270">
        <v>80</v>
      </c>
      <c r="CC284" s="131">
        <v>1</v>
      </c>
      <c r="CD284" s="131">
        <v>1</v>
      </c>
      <c r="CE284" s="131">
        <v>1</v>
      </c>
      <c r="CF284" s="275">
        <v>1</v>
      </c>
      <c r="CG284" s="277">
        <v>1164.8999999999999</v>
      </c>
      <c r="CH284" s="132">
        <v>1479.5687500000001</v>
      </c>
      <c r="CI284" s="132">
        <v>1635.4532257401315</v>
      </c>
      <c r="CJ284" s="132">
        <v>1897.5422006835938</v>
      </c>
      <c r="CK284" s="132">
        <v>1320.9654527559053</v>
      </c>
      <c r="CL284" s="132">
        <v>1605.4669763513514</v>
      </c>
      <c r="CM284" s="132">
        <v>1646.3232263513514</v>
      </c>
      <c r="CN284" s="132">
        <v>1290.6187500000001</v>
      </c>
      <c r="CO284" s="132">
        <v>1566.6778225806452</v>
      </c>
      <c r="CP284" s="132">
        <v>954.67302120535703</v>
      </c>
      <c r="CQ284" s="274">
        <v>1157.1417380386624</v>
      </c>
      <c r="CR284" s="277">
        <v>63.599999999999994</v>
      </c>
      <c r="CS284" s="132">
        <v>78.650000000000006</v>
      </c>
      <c r="CT284" s="132">
        <v>86.709374999999994</v>
      </c>
      <c r="CU284" s="132">
        <v>102.25359375000001</v>
      </c>
      <c r="CV284" s="132">
        <v>81.174999999999997</v>
      </c>
      <c r="CW284" s="132">
        <v>98.875</v>
      </c>
      <c r="CX284" s="132">
        <v>92.524999999999991</v>
      </c>
      <c r="CY284" s="132">
        <v>77.5625</v>
      </c>
      <c r="CZ284" s="132">
        <v>90.9375</v>
      </c>
      <c r="DA284" s="132">
        <v>57.873750000000001</v>
      </c>
      <c r="DB284" s="267">
        <v>62.365695000000002</v>
      </c>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c r="HC284" s="55"/>
      <c r="HD284" s="55"/>
      <c r="HE284" s="55"/>
      <c r="HF284" s="55"/>
      <c r="HG284" s="55"/>
      <c r="HH284" s="55"/>
      <c r="HI284" s="55"/>
      <c r="HJ284" s="55"/>
      <c r="HK284" s="55"/>
      <c r="HL284" s="55"/>
      <c r="HM284" s="55"/>
      <c r="HN284" s="55"/>
      <c r="HO284" s="55"/>
      <c r="HP284" s="55"/>
      <c r="HQ284" s="55"/>
      <c r="HR284" s="55"/>
      <c r="HS284" s="55"/>
      <c r="HT284" s="55"/>
      <c r="HU284" s="55"/>
      <c r="HV284" s="55"/>
      <c r="HW284" s="55"/>
      <c r="HX284" s="55"/>
      <c r="HY284" s="55"/>
      <c r="HZ284" s="55"/>
      <c r="IA284" s="55"/>
      <c r="IB284" s="55"/>
      <c r="IC284" s="55"/>
      <c r="ID284" s="55"/>
      <c r="IE284" s="55"/>
      <c r="IF284" s="55"/>
      <c r="IG284" s="55"/>
      <c r="IH284" s="55"/>
      <c r="II284" s="55"/>
      <c r="IJ284" s="55"/>
      <c r="IK284" s="55"/>
      <c r="IL284" s="55"/>
      <c r="IM284" s="55"/>
      <c r="IN284" s="55"/>
      <c r="IO284" s="55"/>
      <c r="IP284" s="55"/>
      <c r="IQ284" s="55"/>
      <c r="IR284" s="55"/>
      <c r="IS284" s="55"/>
      <c r="IT284" s="55"/>
      <c r="IU284" s="55"/>
      <c r="IV284" s="55"/>
      <c r="IW284" s="55"/>
      <c r="IX284" s="55"/>
      <c r="IY284" s="55"/>
    </row>
    <row r="285" spans="2:259" ht="25" customHeight="1">
      <c r="B285" s="123">
        <f t="shared" si="55"/>
        <v>100</v>
      </c>
      <c r="C285" s="330">
        <f t="shared" si="62"/>
        <v>1.244713317943418</v>
      </c>
      <c r="D285" s="330">
        <f t="shared" si="63"/>
        <v>1.0362024346082903</v>
      </c>
      <c r="E285" s="331">
        <f t="shared" si="64"/>
        <v>1.7269902688768934</v>
      </c>
      <c r="F285" s="112"/>
      <c r="G285" s="293">
        <f t="shared" si="56"/>
        <v>1.2388171160128094</v>
      </c>
      <c r="H285" s="130">
        <f t="shared" si="57"/>
        <v>1.244713317943418</v>
      </c>
      <c r="I285" s="300">
        <f t="shared" si="58"/>
        <v>1.0362024346082903</v>
      </c>
      <c r="J285" s="301">
        <f t="shared" si="59"/>
        <v>1.0220933272082848</v>
      </c>
      <c r="K285" s="130">
        <f t="shared" si="60"/>
        <v>1.7269902688768934</v>
      </c>
      <c r="L285" s="294">
        <f t="shared" si="61"/>
        <v>1.7034754136029411</v>
      </c>
      <c r="Z285" s="270">
        <v>100</v>
      </c>
      <c r="AA285" s="131">
        <v>1.33</v>
      </c>
      <c r="AB285" s="131">
        <v>1.33</v>
      </c>
      <c r="AC285" s="131">
        <v>1</v>
      </c>
      <c r="AD285" s="275">
        <v>1</v>
      </c>
      <c r="AE285" s="277">
        <v>2825.5077515341263</v>
      </c>
      <c r="AF285" s="132">
        <v>2551.5451499999999</v>
      </c>
      <c r="AG285" s="132">
        <v>2806.4164821874997</v>
      </c>
      <c r="AH285" s="132">
        <v>3500.2873640273442</v>
      </c>
      <c r="AI285" s="132">
        <v>2583.8872417322837</v>
      </c>
      <c r="AJ285" s="132">
        <v>3134.2468281249999</v>
      </c>
      <c r="AK285" s="132">
        <v>2969.0271303225809</v>
      </c>
      <c r="AL285" s="132">
        <v>2588.8450000000003</v>
      </c>
      <c r="AM285" s="132">
        <v>2974.5450000000001</v>
      </c>
      <c r="AN285" s="132">
        <v>1822.5101945625001</v>
      </c>
      <c r="AO285" s="274">
        <v>2057.6695340731371</v>
      </c>
      <c r="AP285" s="277">
        <v>118.8224</v>
      </c>
      <c r="AQ285" s="132">
        <v>107.0916</v>
      </c>
      <c r="AR285" s="132">
        <v>117.528775</v>
      </c>
      <c r="AS285" s="132">
        <v>147.89982375</v>
      </c>
      <c r="AT285" s="132">
        <v>125.67170000000002</v>
      </c>
      <c r="AU285" s="132">
        <v>144.571</v>
      </c>
      <c r="AV285" s="132">
        <v>146.83200000000002</v>
      </c>
      <c r="AW285" s="132">
        <v>113.31600000000002</v>
      </c>
      <c r="AX285" s="132">
        <v>129.47550000000001</v>
      </c>
      <c r="AY285" s="132">
        <v>83.921670000000006</v>
      </c>
      <c r="AZ285" s="267">
        <v>85.285659480000007</v>
      </c>
      <c r="BA285" s="270">
        <v>100</v>
      </c>
      <c r="BB285" s="131">
        <v>1.33</v>
      </c>
      <c r="BC285" s="131">
        <v>1.33</v>
      </c>
      <c r="BD285" s="131">
        <v>1</v>
      </c>
      <c r="BE285" s="275">
        <v>1</v>
      </c>
      <c r="BF285" s="277">
        <v>3377.9956957450481</v>
      </c>
      <c r="BG285" s="132">
        <v>2551.5451499999999</v>
      </c>
      <c r="BH285" s="132">
        <v>2806.4164821874997</v>
      </c>
      <c r="BI285" s="132">
        <v>3500.2873640273442</v>
      </c>
      <c r="BJ285" s="132">
        <v>2583.8872417322837</v>
      </c>
      <c r="BK285" s="132">
        <v>3134.2468281249999</v>
      </c>
      <c r="BL285" s="132">
        <v>2969.0271303225809</v>
      </c>
      <c r="BM285" s="132">
        <v>2588.8450000000003</v>
      </c>
      <c r="BN285" s="132">
        <v>2974.5450000000001</v>
      </c>
      <c r="BO285" s="132">
        <v>1822.5101945625001</v>
      </c>
      <c r="BP285" s="274">
        <v>2057.6695340731371</v>
      </c>
      <c r="BQ285" s="277">
        <v>144.70285620000001</v>
      </c>
      <c r="BR285" s="132">
        <v>107.0916</v>
      </c>
      <c r="BS285" s="132">
        <v>117.528775</v>
      </c>
      <c r="BT285" s="132">
        <v>147.89982375</v>
      </c>
      <c r="BU285" s="132">
        <v>125.67170000000002</v>
      </c>
      <c r="BV285" s="132">
        <v>144.571</v>
      </c>
      <c r="BW285" s="132">
        <v>146.83200000000002</v>
      </c>
      <c r="BX285" s="132">
        <v>113.31600000000002</v>
      </c>
      <c r="BY285" s="132">
        <v>129.47550000000001</v>
      </c>
      <c r="BZ285" s="132">
        <v>83.921670000000006</v>
      </c>
      <c r="CA285" s="267">
        <v>85.285659480000007</v>
      </c>
      <c r="CB285" s="270">
        <v>100</v>
      </c>
      <c r="CC285" s="131">
        <v>1</v>
      </c>
      <c r="CD285" s="131">
        <v>1</v>
      </c>
      <c r="CE285" s="131">
        <v>1</v>
      </c>
      <c r="CF285" s="275">
        <v>1</v>
      </c>
      <c r="CG285" s="277">
        <v>1523.9199999999998</v>
      </c>
      <c r="CH285" s="132">
        <v>1918.4549999999999</v>
      </c>
      <c r="CI285" s="132">
        <v>2110.087580592105</v>
      </c>
      <c r="CJ285" s="132">
        <v>2631.7950105468753</v>
      </c>
      <c r="CK285" s="132">
        <v>1942.7723622047245</v>
      </c>
      <c r="CL285" s="132">
        <v>2356.5765624999999</v>
      </c>
      <c r="CM285" s="132">
        <v>2232.3512258064516</v>
      </c>
      <c r="CN285" s="132">
        <v>1946.5</v>
      </c>
      <c r="CO285" s="132">
        <v>2236.5</v>
      </c>
      <c r="CP285" s="132">
        <v>1370.3084169642857</v>
      </c>
      <c r="CQ285" s="274">
        <v>1547.11995043093</v>
      </c>
      <c r="CR285" s="277">
        <v>65.28</v>
      </c>
      <c r="CS285" s="132">
        <v>80.52</v>
      </c>
      <c r="CT285" s="132">
        <v>88.367499999999993</v>
      </c>
      <c r="CU285" s="132">
        <v>111.20287499999999</v>
      </c>
      <c r="CV285" s="132">
        <v>94.490000000000009</v>
      </c>
      <c r="CW285" s="132">
        <v>108.69999999999999</v>
      </c>
      <c r="CX285" s="132">
        <v>110.4</v>
      </c>
      <c r="CY285" s="132">
        <v>85.2</v>
      </c>
      <c r="CZ285" s="132">
        <v>97.35</v>
      </c>
      <c r="DA285" s="132">
        <v>63.098999999999997</v>
      </c>
      <c r="DB285" s="267">
        <v>64.124555999999998</v>
      </c>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c r="HC285" s="55"/>
      <c r="HD285" s="55"/>
      <c r="HE285" s="55"/>
      <c r="HF285" s="55"/>
      <c r="HG285" s="55"/>
      <c r="HH285" s="55"/>
      <c r="HI285" s="55"/>
      <c r="HJ285" s="55"/>
      <c r="HK285" s="55"/>
      <c r="HL285" s="55"/>
      <c r="HM285" s="55"/>
      <c r="HN285" s="55"/>
      <c r="HO285" s="55"/>
      <c r="HP285" s="55"/>
      <c r="HQ285" s="55"/>
      <c r="HR285" s="55"/>
      <c r="HS285" s="55"/>
      <c r="HT285" s="55"/>
      <c r="HU285" s="55"/>
      <c r="HV285" s="55"/>
      <c r="HW285" s="55"/>
      <c r="HX285" s="55"/>
      <c r="HY285" s="55"/>
      <c r="HZ285" s="55"/>
      <c r="IA285" s="55"/>
      <c r="IB285" s="55"/>
      <c r="IC285" s="55"/>
      <c r="ID285" s="55"/>
      <c r="IE285" s="55"/>
      <c r="IF285" s="55"/>
      <c r="IG285" s="55"/>
      <c r="IH285" s="55"/>
      <c r="II285" s="55"/>
      <c r="IJ285" s="55"/>
      <c r="IK285" s="55"/>
      <c r="IL285" s="55"/>
      <c r="IM285" s="55"/>
      <c r="IN285" s="55"/>
      <c r="IO285" s="55"/>
      <c r="IP285" s="55"/>
      <c r="IQ285" s="55"/>
      <c r="IR285" s="55"/>
      <c r="IS285" s="55"/>
      <c r="IT285" s="55"/>
      <c r="IU285" s="55"/>
      <c r="IV285" s="55"/>
      <c r="IW285" s="55"/>
      <c r="IX285" s="55"/>
      <c r="IY285" s="55"/>
    </row>
    <row r="286" spans="2:259" ht="25" customHeight="1">
      <c r="B286" s="123">
        <f t="shared" si="55"/>
        <v>150</v>
      </c>
      <c r="C286" s="330">
        <f t="shared" si="62"/>
        <v>1.3246440292904196</v>
      </c>
      <c r="D286" s="330">
        <f t="shared" si="63"/>
        <v>1.2196188310521934</v>
      </c>
      <c r="E286" s="331">
        <f t="shared" si="64"/>
        <v>1.8546846846846847</v>
      </c>
      <c r="F286" s="112"/>
      <c r="G286" s="293">
        <f t="shared" si="56"/>
        <v>1.2137193313635575</v>
      </c>
      <c r="H286" s="130">
        <f t="shared" si="57"/>
        <v>1.3246440292904196</v>
      </c>
      <c r="I286" s="300">
        <f t="shared" si="58"/>
        <v>1.1348022585086561</v>
      </c>
      <c r="J286" s="301">
        <f t="shared" si="59"/>
        <v>1.2196188310521934</v>
      </c>
      <c r="K286" s="130">
        <f t="shared" si="60"/>
        <v>1.8512893947939633</v>
      </c>
      <c r="L286" s="294">
        <f t="shared" si="61"/>
        <v>1.8546846846846847</v>
      </c>
      <c r="Z286" s="270">
        <v>150</v>
      </c>
      <c r="AA286" s="131">
        <v>1.33</v>
      </c>
      <c r="AB286" s="131">
        <v>1.33</v>
      </c>
      <c r="AC286" s="131">
        <v>1</v>
      </c>
      <c r="AD286" s="275">
        <v>1</v>
      </c>
      <c r="AE286" s="277">
        <v>5020.9152213689486</v>
      </c>
      <c r="AF286" s="132">
        <v>4012.5701000000004</v>
      </c>
      <c r="AG286" s="132">
        <v>4385.143071458333</v>
      </c>
      <c r="AH286" s="132">
        <v>5942.8373468515629</v>
      </c>
      <c r="AI286" s="132">
        <v>5141.2191149176952</v>
      </c>
      <c r="AJ286" s="132">
        <v>5761.6278854166658</v>
      </c>
      <c r="AK286" s="132">
        <v>6093.9818653130287</v>
      </c>
      <c r="AL286" s="132">
        <v>5029.0297928571435</v>
      </c>
      <c r="AM286" s="132">
        <v>5414.7297928571434</v>
      </c>
      <c r="AN286" s="132">
        <v>3211.2702963749998</v>
      </c>
      <c r="AO286" s="274">
        <v>3354.8463973820917</v>
      </c>
      <c r="AP286" s="277">
        <v>137.80160000000001</v>
      </c>
      <c r="AQ286" s="132">
        <v>124.67198333333336</v>
      </c>
      <c r="AR286" s="132">
        <v>120.46918333333333</v>
      </c>
      <c r="AS286" s="132">
        <v>163.76988250000002</v>
      </c>
      <c r="AT286" s="132">
        <v>150.28113333333334</v>
      </c>
      <c r="AU286" s="132">
        <v>161.99400000000003</v>
      </c>
      <c r="AV286" s="132">
        <v>182.53806666666668</v>
      </c>
      <c r="AW286" s="132">
        <v>140.714</v>
      </c>
      <c r="AX286" s="132">
        <v>140.84700000000001</v>
      </c>
      <c r="AY286" s="132">
        <v>93.187780000000004</v>
      </c>
      <c r="AZ286" s="267">
        <v>88.404706320000003</v>
      </c>
      <c r="BA286" s="270">
        <v>150</v>
      </c>
      <c r="BB286" s="131">
        <v>1.33</v>
      </c>
      <c r="BC286" s="131">
        <v>1.33</v>
      </c>
      <c r="BD286" s="131">
        <v>1</v>
      </c>
      <c r="BE286" s="275">
        <v>1</v>
      </c>
      <c r="BF286" s="277">
        <v>5370.0826021633657</v>
      </c>
      <c r="BG286" s="132">
        <v>4012.5701000000004</v>
      </c>
      <c r="BH286" s="132">
        <v>4385.143071458333</v>
      </c>
      <c r="BI286" s="132">
        <v>5942.8373468515629</v>
      </c>
      <c r="BJ286" s="132">
        <v>5141.2191149176952</v>
      </c>
      <c r="BK286" s="132">
        <v>5761.6278854166658</v>
      </c>
      <c r="BL286" s="132">
        <v>6093.9818653130287</v>
      </c>
      <c r="BM286" s="132">
        <v>5029.0297928571435</v>
      </c>
      <c r="BN286" s="132">
        <v>5414.7297928571434</v>
      </c>
      <c r="BO286" s="132">
        <v>3211.2702963749998</v>
      </c>
      <c r="BP286" s="274">
        <v>3354.8463973820917</v>
      </c>
      <c r="BQ286" s="277">
        <v>149.66812746666668</v>
      </c>
      <c r="BR286" s="132">
        <v>124.67198333333336</v>
      </c>
      <c r="BS286" s="132">
        <v>120.46918333333333</v>
      </c>
      <c r="BT286" s="132">
        <v>163.76988250000002</v>
      </c>
      <c r="BU286" s="132">
        <v>150.28113333333334</v>
      </c>
      <c r="BV286" s="132">
        <v>161.99400000000003</v>
      </c>
      <c r="BW286" s="132">
        <v>182.53806666666668</v>
      </c>
      <c r="BX286" s="132">
        <v>140.714</v>
      </c>
      <c r="BY286" s="132">
        <v>140.84700000000001</v>
      </c>
      <c r="BZ286" s="132">
        <v>93.187780000000004</v>
      </c>
      <c r="CA286" s="267">
        <v>88.404706320000003</v>
      </c>
      <c r="CB286" s="270">
        <v>150</v>
      </c>
      <c r="CC286" s="131">
        <v>1</v>
      </c>
      <c r="CD286" s="131">
        <v>1</v>
      </c>
      <c r="CE286" s="131">
        <v>1</v>
      </c>
      <c r="CF286" s="275">
        <v>1</v>
      </c>
      <c r="CG286" s="277">
        <v>2475</v>
      </c>
      <c r="CH286" s="132">
        <v>3016.9700000000003</v>
      </c>
      <c r="CI286" s="132">
        <v>3297.1000537280697</v>
      </c>
      <c r="CJ286" s="132">
        <v>4468.2987570312498</v>
      </c>
      <c r="CK286" s="132">
        <v>3865.5782818930038</v>
      </c>
      <c r="CL286" s="132">
        <v>4332.0510416666657</v>
      </c>
      <c r="CM286" s="132">
        <v>4581.9412521150589</v>
      </c>
      <c r="CN286" s="132">
        <v>3781.2254081632655</v>
      </c>
      <c r="CO286" s="132">
        <v>4071.2254081632655</v>
      </c>
      <c r="CP286" s="132">
        <v>2414.4889446428569</v>
      </c>
      <c r="CQ286" s="274">
        <v>2522.4409002872867</v>
      </c>
      <c r="CR286" s="277">
        <v>74</v>
      </c>
      <c r="CS286" s="132">
        <v>93.738333333333344</v>
      </c>
      <c r="CT286" s="132">
        <v>90.578333333333333</v>
      </c>
      <c r="CU286" s="132">
        <v>123.13525000000001</v>
      </c>
      <c r="CV286" s="132">
        <v>112.99333333333334</v>
      </c>
      <c r="CW286" s="132">
        <v>121.80000000000001</v>
      </c>
      <c r="CX286" s="132">
        <v>137.24666666666667</v>
      </c>
      <c r="CY286" s="132">
        <v>105.8</v>
      </c>
      <c r="CZ286" s="132">
        <v>105.9</v>
      </c>
      <c r="DA286" s="132">
        <v>70.066000000000003</v>
      </c>
      <c r="DB286" s="267">
        <v>66.469703999999993</v>
      </c>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c r="HC286" s="55"/>
      <c r="HD286" s="55"/>
      <c r="HE286" s="55"/>
      <c r="HF286" s="55"/>
      <c r="HG286" s="55"/>
      <c r="HH286" s="55"/>
      <c r="HI286" s="55"/>
      <c r="HJ286" s="55"/>
      <c r="HK286" s="55"/>
      <c r="HL286" s="55"/>
      <c r="HM286" s="55"/>
      <c r="HN286" s="55"/>
      <c r="HO286" s="55"/>
      <c r="HP286" s="55"/>
      <c r="HQ286" s="55"/>
      <c r="HR286" s="55"/>
      <c r="HS286" s="55"/>
      <c r="HT286" s="55"/>
      <c r="HU286" s="55"/>
      <c r="HV286" s="55"/>
      <c r="HW286" s="55"/>
      <c r="HX286" s="55"/>
      <c r="HY286" s="55"/>
      <c r="HZ286" s="55"/>
      <c r="IA286" s="55"/>
      <c r="IB286" s="55"/>
      <c r="IC286" s="55"/>
      <c r="ID286" s="55"/>
      <c r="IE286" s="55"/>
      <c r="IF286" s="55"/>
      <c r="IG286" s="55"/>
      <c r="IH286" s="55"/>
      <c r="II286" s="55"/>
      <c r="IJ286" s="55"/>
      <c r="IK286" s="55"/>
      <c r="IL286" s="55"/>
      <c r="IM286" s="55"/>
      <c r="IN286" s="55"/>
      <c r="IO286" s="55"/>
      <c r="IP286" s="55"/>
      <c r="IQ286" s="55"/>
      <c r="IR286" s="55"/>
      <c r="IS286" s="55"/>
      <c r="IT286" s="55"/>
      <c r="IU286" s="55"/>
      <c r="IV286" s="55"/>
      <c r="IW286" s="55"/>
      <c r="IX286" s="55"/>
      <c r="IY286" s="55"/>
    </row>
    <row r="287" spans="2:259" ht="25" customHeight="1">
      <c r="B287" s="123">
        <f t="shared" si="55"/>
        <v>200</v>
      </c>
      <c r="C287" s="330">
        <f t="shared" si="62"/>
        <v>1.3033967797273769</v>
      </c>
      <c r="D287" s="330">
        <f t="shared" si="63"/>
        <v>1.3302992760343244</v>
      </c>
      <c r="E287" s="331">
        <f t="shared" si="64"/>
        <v>1.7155075461186085</v>
      </c>
      <c r="F287" s="112"/>
      <c r="G287" s="293">
        <f t="shared" si="56"/>
        <v>1.2281033301204973</v>
      </c>
      <c r="H287" s="130">
        <f t="shared" si="57"/>
        <v>1.3033967797273769</v>
      </c>
      <c r="I287" s="300">
        <f t="shared" si="58"/>
        <v>1.270389498156588</v>
      </c>
      <c r="J287" s="301">
        <f t="shared" si="59"/>
        <v>1.3302992760343244</v>
      </c>
      <c r="K287" s="130">
        <f t="shared" si="60"/>
        <v>1.7155075461186085</v>
      </c>
      <c r="L287" s="294">
        <f t="shared" si="61"/>
        <v>1.6909444444444444</v>
      </c>
      <c r="Z287" s="270">
        <v>200</v>
      </c>
      <c r="AA287" s="131">
        <v>1.33</v>
      </c>
      <c r="AB287" s="131">
        <v>1.33</v>
      </c>
      <c r="AC287" s="131">
        <v>1</v>
      </c>
      <c r="AD287" s="275">
        <v>1</v>
      </c>
      <c r="AE287" s="277">
        <v>7617.1625135703562</v>
      </c>
      <c r="AF287" s="132">
        <v>5474.5825750000004</v>
      </c>
      <c r="AG287" s="132">
        <v>5964.1938660937494</v>
      </c>
      <c r="AH287" s="132">
        <v>8386.0498382636706</v>
      </c>
      <c r="AI287" s="132">
        <v>7827.7930861882714</v>
      </c>
      <c r="AJ287" s="132">
        <v>8405.3184140624999</v>
      </c>
      <c r="AK287" s="132">
        <v>9354.6626489847731</v>
      </c>
      <c r="AL287" s="132">
        <v>7472.8298446428562</v>
      </c>
      <c r="AM287" s="132">
        <v>7858.5298446428569</v>
      </c>
      <c r="AN287" s="132">
        <v>4603.9003472812492</v>
      </c>
      <c r="AO287" s="274">
        <v>4652.3085790365685</v>
      </c>
      <c r="AP287" s="277">
        <v>155.2912</v>
      </c>
      <c r="AQ287" s="132">
        <v>146.03898750000002</v>
      </c>
      <c r="AR287" s="132">
        <v>121.93938750000001</v>
      </c>
      <c r="AS287" s="132">
        <v>171.70491187500002</v>
      </c>
      <c r="AT287" s="132">
        <v>166.57585</v>
      </c>
      <c r="AU287" s="132">
        <v>173.89750000000001</v>
      </c>
      <c r="AV287" s="132">
        <v>202.40605000000002</v>
      </c>
      <c r="AW287" s="132">
        <v>154.41300000000001</v>
      </c>
      <c r="AX287" s="132">
        <v>154.41300000000001</v>
      </c>
      <c r="AY287" s="132">
        <v>97.820835000000002</v>
      </c>
      <c r="AZ287" s="267">
        <v>89.964229739999993</v>
      </c>
      <c r="BA287" s="270">
        <v>200</v>
      </c>
      <c r="BB287" s="131">
        <v>1.33</v>
      </c>
      <c r="BC287" s="131">
        <v>1.33</v>
      </c>
      <c r="BD287" s="131">
        <v>1</v>
      </c>
      <c r="BE287" s="275">
        <v>1</v>
      </c>
      <c r="BF287" s="277">
        <v>7363.6177428725241</v>
      </c>
      <c r="BG287" s="132">
        <v>5474.5825750000004</v>
      </c>
      <c r="BH287" s="132">
        <v>5964.1938660937494</v>
      </c>
      <c r="BI287" s="132">
        <v>8386.0498382636706</v>
      </c>
      <c r="BJ287" s="132">
        <v>7827.7930861882714</v>
      </c>
      <c r="BK287" s="132">
        <v>8405.3184140624999</v>
      </c>
      <c r="BL287" s="132">
        <v>9354.6626489847731</v>
      </c>
      <c r="BM287" s="132">
        <v>7472.8298446428562</v>
      </c>
      <c r="BN287" s="132">
        <v>7858.5298446428569</v>
      </c>
      <c r="BO287" s="132">
        <v>4603.9003472812492</v>
      </c>
      <c r="BP287" s="274">
        <v>4652.3085790365685</v>
      </c>
      <c r="BQ287" s="277">
        <v>152.15076310000001</v>
      </c>
      <c r="BR287" s="132">
        <v>146.03898750000002</v>
      </c>
      <c r="BS287" s="132">
        <v>121.93938750000001</v>
      </c>
      <c r="BT287" s="132">
        <v>171.70491187500002</v>
      </c>
      <c r="BU287" s="132">
        <v>166.57585</v>
      </c>
      <c r="BV287" s="132">
        <v>173.89750000000001</v>
      </c>
      <c r="BW287" s="132">
        <v>202.40605000000002</v>
      </c>
      <c r="BX287" s="132">
        <v>154.41300000000001</v>
      </c>
      <c r="BY287" s="132">
        <v>154.41300000000001</v>
      </c>
      <c r="BZ287" s="132">
        <v>97.820835000000002</v>
      </c>
      <c r="CA287" s="267">
        <v>89.964229739999993</v>
      </c>
      <c r="CB287" s="270">
        <v>200</v>
      </c>
      <c r="CC287" s="131">
        <v>1</v>
      </c>
      <c r="CD287" s="131">
        <v>1</v>
      </c>
      <c r="CE287" s="131">
        <v>1</v>
      </c>
      <c r="CF287" s="275">
        <v>1</v>
      </c>
      <c r="CG287" s="277">
        <v>4100</v>
      </c>
      <c r="CH287" s="132">
        <v>4116.2275</v>
      </c>
      <c r="CI287" s="132">
        <v>4484.356290296053</v>
      </c>
      <c r="CJ287" s="132">
        <v>6305.3006302734366</v>
      </c>
      <c r="CK287" s="132">
        <v>5885.5587114197524</v>
      </c>
      <c r="CL287" s="132">
        <v>6319.7882812500002</v>
      </c>
      <c r="CM287" s="132">
        <v>7033.5809390862951</v>
      </c>
      <c r="CN287" s="132">
        <v>5618.6690561224495</v>
      </c>
      <c r="CO287" s="132">
        <v>5908.6690561224495</v>
      </c>
      <c r="CP287" s="132">
        <v>3461.5792084821423</v>
      </c>
      <c r="CQ287" s="274">
        <v>3497.9763752154649</v>
      </c>
      <c r="CR287" s="277">
        <v>90</v>
      </c>
      <c r="CS287" s="132">
        <v>109.80375000000001</v>
      </c>
      <c r="CT287" s="132">
        <v>91.683750000000003</v>
      </c>
      <c r="CU287" s="132">
        <v>129.1014375</v>
      </c>
      <c r="CV287" s="132">
        <v>125.24499999999999</v>
      </c>
      <c r="CW287" s="132">
        <v>130.75</v>
      </c>
      <c r="CX287" s="132">
        <v>152.185</v>
      </c>
      <c r="CY287" s="132">
        <v>116.1</v>
      </c>
      <c r="CZ287" s="132">
        <v>116.10000000000001</v>
      </c>
      <c r="DA287" s="132">
        <v>73.549499999999995</v>
      </c>
      <c r="DB287" s="267">
        <v>67.64227799999999</v>
      </c>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c r="GS287" s="55"/>
      <c r="GT287" s="55"/>
      <c r="GU287" s="55"/>
      <c r="GV287" s="55"/>
      <c r="GW287" s="55"/>
      <c r="GX287" s="55"/>
      <c r="GY287" s="55"/>
      <c r="GZ287" s="55"/>
      <c r="HA287" s="55"/>
      <c r="HB287" s="55"/>
      <c r="HC287" s="55"/>
      <c r="HD287" s="55"/>
      <c r="HE287" s="55"/>
      <c r="HF287" s="55"/>
      <c r="HG287" s="55"/>
      <c r="HH287" s="55"/>
      <c r="HI287" s="55"/>
      <c r="HJ287" s="55"/>
      <c r="HK287" s="55"/>
      <c r="HL287" s="55"/>
      <c r="HM287" s="55"/>
      <c r="HN287" s="55"/>
      <c r="HO287" s="55"/>
      <c r="HP287" s="55"/>
      <c r="HQ287" s="55"/>
      <c r="HR287" s="55"/>
      <c r="HS287" s="55"/>
      <c r="HT287" s="55"/>
      <c r="HU287" s="55"/>
      <c r="HV287" s="55"/>
      <c r="HW287" s="55"/>
      <c r="HX287" s="55"/>
      <c r="HY287" s="55"/>
      <c r="HZ287" s="55"/>
      <c r="IA287" s="55"/>
      <c r="IB287" s="55"/>
      <c r="IC287" s="55"/>
      <c r="ID287" s="55"/>
      <c r="IE287" s="55"/>
      <c r="IF287" s="55"/>
      <c r="IG287" s="55"/>
      <c r="IH287" s="55"/>
      <c r="II287" s="55"/>
      <c r="IJ287" s="55"/>
      <c r="IK287" s="55"/>
      <c r="IL287" s="55"/>
      <c r="IM287" s="55"/>
      <c r="IN287" s="55"/>
      <c r="IO287" s="55"/>
      <c r="IP287" s="55"/>
      <c r="IQ287" s="55"/>
      <c r="IR287" s="55"/>
      <c r="IS287" s="55"/>
      <c r="IT287" s="55"/>
      <c r="IU287" s="55"/>
      <c r="IV287" s="55"/>
      <c r="IW287" s="55"/>
      <c r="IX287" s="55"/>
      <c r="IY287" s="55"/>
    </row>
    <row r="288" spans="2:259" ht="25" customHeight="1">
      <c r="B288" s="123">
        <f t="shared" si="55"/>
        <v>200.1</v>
      </c>
      <c r="C288" s="330">
        <f t="shared" si="62"/>
        <v>1.3033012868675411</v>
      </c>
      <c r="D288" s="330">
        <f t="shared" si="63"/>
        <v>1.1758280858867349</v>
      </c>
      <c r="E288" s="331">
        <f t="shared" si="64"/>
        <v>1.7151775333217718</v>
      </c>
      <c r="F288" s="112"/>
      <c r="G288" s="293">
        <f t="shared" si="56"/>
        <v>1.2280585884390707</v>
      </c>
      <c r="H288" s="130">
        <f t="shared" si="57"/>
        <v>1.3033012868675411</v>
      </c>
      <c r="I288" s="300">
        <f t="shared" si="58"/>
        <v>1.1186810025537601</v>
      </c>
      <c r="J288" s="301">
        <f t="shared" si="59"/>
        <v>1.1758280858867349</v>
      </c>
      <c r="K288" s="130">
        <f t="shared" si="60"/>
        <v>1.7151775333217718</v>
      </c>
      <c r="L288" s="294">
        <f t="shared" si="61"/>
        <v>1.69059219279644</v>
      </c>
      <c r="Z288" s="270">
        <v>200.1</v>
      </c>
      <c r="AA288" s="131">
        <v>1.33</v>
      </c>
      <c r="AB288" s="131">
        <v>1.33</v>
      </c>
      <c r="AC288" s="131">
        <v>1</v>
      </c>
      <c r="AD288" s="275">
        <v>1</v>
      </c>
      <c r="AE288" s="277">
        <v>7622.7562199508839</v>
      </c>
      <c r="AF288" s="132">
        <v>5477.5070944527743</v>
      </c>
      <c r="AG288" s="132">
        <v>5967.3521300287366</v>
      </c>
      <c r="AH288" s="132">
        <v>8390.9365949974235</v>
      </c>
      <c r="AI288" s="132">
        <v>7833.1695771496979</v>
      </c>
      <c r="AJ288" s="132">
        <v>8410.6139620814592</v>
      </c>
      <c r="AK288" s="132">
        <v>9361.1912434880287</v>
      </c>
      <c r="AL288" s="132">
        <v>7477.7174822767183</v>
      </c>
      <c r="AM288" s="132">
        <v>7863.41748227672</v>
      </c>
      <c r="AN288" s="132">
        <v>4606.68754525862</v>
      </c>
      <c r="AO288" s="274">
        <v>4654.9036462729318</v>
      </c>
      <c r="AP288" s="277">
        <v>155.32543328335831</v>
      </c>
      <c r="AQ288" s="132">
        <v>146.07102198900552</v>
      </c>
      <c r="AR288" s="132">
        <v>121.94159170414794</v>
      </c>
      <c r="AS288" s="132">
        <v>171.71680847076462</v>
      </c>
      <c r="AT288" s="132">
        <v>166.60027986006997</v>
      </c>
      <c r="AU288" s="132">
        <v>173.9169415292354</v>
      </c>
      <c r="AV288" s="132">
        <v>202.43583708145928</v>
      </c>
      <c r="AW288" s="132">
        <v>154.43353823088458</v>
      </c>
      <c r="AX288" s="132">
        <v>154.43353823088458</v>
      </c>
      <c r="AY288" s="132">
        <v>97.827781109445283</v>
      </c>
      <c r="AZ288" s="267">
        <v>89.966567856071961</v>
      </c>
      <c r="BA288" s="270">
        <v>200.1</v>
      </c>
      <c r="BB288" s="131">
        <v>1.33</v>
      </c>
      <c r="BC288" s="131">
        <v>1.33</v>
      </c>
      <c r="BD288" s="131">
        <v>1</v>
      </c>
      <c r="BE288" s="275">
        <v>1</v>
      </c>
      <c r="BF288" s="277">
        <v>8368.0613348380884</v>
      </c>
      <c r="BG288" s="132">
        <v>5477.5070944527743</v>
      </c>
      <c r="BH288" s="132">
        <v>5967.3521300287366</v>
      </c>
      <c r="BI288" s="132">
        <v>8390.9365949974235</v>
      </c>
      <c r="BJ288" s="132">
        <v>7833.1695771496979</v>
      </c>
      <c r="BK288" s="132">
        <v>8410.6139620814592</v>
      </c>
      <c r="BL288" s="132">
        <v>9361.1912434880287</v>
      </c>
      <c r="BM288" s="132">
        <v>7477.7174822767183</v>
      </c>
      <c r="BN288" s="132">
        <v>7863.41748227672</v>
      </c>
      <c r="BO288" s="132">
        <v>4606.68754525862</v>
      </c>
      <c r="BP288" s="274">
        <v>4654.9036462729318</v>
      </c>
      <c r="BQ288" s="277">
        <v>172.16448519240379</v>
      </c>
      <c r="BR288" s="132">
        <v>146.07102198900552</v>
      </c>
      <c r="BS288" s="132">
        <v>121.94159170414794</v>
      </c>
      <c r="BT288" s="132">
        <v>171.71680847076462</v>
      </c>
      <c r="BU288" s="132">
        <v>166.60027986006997</v>
      </c>
      <c r="BV288" s="132">
        <v>173.9169415292354</v>
      </c>
      <c r="BW288" s="132">
        <v>202.43583708145928</v>
      </c>
      <c r="BX288" s="132">
        <v>154.43353823088458</v>
      </c>
      <c r="BY288" s="132">
        <v>154.43353823088458</v>
      </c>
      <c r="BZ288" s="132">
        <v>97.827781109445283</v>
      </c>
      <c r="CA288" s="267">
        <v>89.966567856071961</v>
      </c>
      <c r="CB288" s="270">
        <v>200.1</v>
      </c>
      <c r="CC288" s="131">
        <v>1</v>
      </c>
      <c r="CD288" s="131">
        <v>1</v>
      </c>
      <c r="CE288" s="131">
        <v>1</v>
      </c>
      <c r="CF288" s="275">
        <v>1</v>
      </c>
      <c r="CG288" s="277">
        <v>4103.6507999999994</v>
      </c>
      <c r="CH288" s="132">
        <v>4118.4263868065973</v>
      </c>
      <c r="CI288" s="132">
        <v>4486.730924833636</v>
      </c>
      <c r="CJ288" s="132">
        <v>6308.974883456709</v>
      </c>
      <c r="CK288" s="132">
        <v>5889.6011858268394</v>
      </c>
      <c r="CL288" s="132">
        <v>6323.7698963018483</v>
      </c>
      <c r="CM288" s="132">
        <v>7038.4896567579144</v>
      </c>
      <c r="CN288" s="132">
        <v>5622.3439716366302</v>
      </c>
      <c r="CO288" s="132">
        <v>5912.3439716366311</v>
      </c>
      <c r="CP288" s="132">
        <v>3463.674846059113</v>
      </c>
      <c r="CQ288" s="274">
        <v>3499.9275535886704</v>
      </c>
      <c r="CR288" s="277">
        <v>90.031999999999996</v>
      </c>
      <c r="CS288" s="132">
        <v>109.82783608195902</v>
      </c>
      <c r="CT288" s="132">
        <v>91.685407296351826</v>
      </c>
      <c r="CU288" s="132">
        <v>129.11038230884557</v>
      </c>
      <c r="CV288" s="132">
        <v>125.26336831584209</v>
      </c>
      <c r="CW288" s="132">
        <v>130.76461769115443</v>
      </c>
      <c r="CX288" s="132">
        <v>152.20739630184909</v>
      </c>
      <c r="CY288" s="132">
        <v>116.11544227886057</v>
      </c>
      <c r="CZ288" s="132">
        <v>116.11544227886057</v>
      </c>
      <c r="DA288" s="132">
        <v>73.554722638680659</v>
      </c>
      <c r="DB288" s="267">
        <v>67.644035982008987</v>
      </c>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c r="GS288" s="55"/>
      <c r="GT288" s="55"/>
      <c r="GU288" s="55"/>
      <c r="GV288" s="55"/>
      <c r="GW288" s="55"/>
      <c r="GX288" s="55"/>
      <c r="GY288" s="55"/>
      <c r="GZ288" s="55"/>
      <c r="HA288" s="55"/>
      <c r="HB288" s="55"/>
      <c r="HC288" s="55"/>
      <c r="HD288" s="55"/>
      <c r="HE288" s="55"/>
      <c r="HF288" s="55"/>
      <c r="HG288" s="55"/>
      <c r="HH288" s="55"/>
      <c r="HI288" s="55"/>
      <c r="HJ288" s="55"/>
      <c r="HK288" s="55"/>
      <c r="HL288" s="55"/>
      <c r="HM288" s="55"/>
      <c r="HN288" s="55"/>
      <c r="HO288" s="55"/>
      <c r="HP288" s="55"/>
      <c r="HQ288" s="55"/>
      <c r="HR288" s="55"/>
      <c r="HS288" s="55"/>
      <c r="HT288" s="55"/>
      <c r="HU288" s="55"/>
      <c r="HV288" s="55"/>
      <c r="HW288" s="55"/>
      <c r="HX288" s="55"/>
      <c r="HY288" s="55"/>
      <c r="HZ288" s="55"/>
      <c r="IA288" s="55"/>
      <c r="IB288" s="55"/>
      <c r="IC288" s="55"/>
      <c r="ID288" s="55"/>
      <c r="IE288" s="55"/>
      <c r="IF288" s="55"/>
      <c r="IG288" s="55"/>
      <c r="IH288" s="55"/>
      <c r="II288" s="55"/>
      <c r="IJ288" s="55"/>
      <c r="IK288" s="55"/>
      <c r="IL288" s="55"/>
      <c r="IM288" s="55"/>
      <c r="IN288" s="55"/>
      <c r="IO288" s="55"/>
      <c r="IP288" s="55"/>
      <c r="IQ288" s="55"/>
      <c r="IR288" s="55"/>
      <c r="IS288" s="55"/>
      <c r="IT288" s="55"/>
      <c r="IU288" s="55"/>
      <c r="IV288" s="55"/>
      <c r="IW288" s="55"/>
      <c r="IX288" s="55"/>
      <c r="IY288" s="55"/>
    </row>
    <row r="289" spans="2:259" ht="25" customHeight="1">
      <c r="B289" s="123">
        <f t="shared" si="55"/>
        <v>250</v>
      </c>
      <c r="C289" s="330">
        <f t="shared" si="62"/>
        <v>1.2447477410338281</v>
      </c>
      <c r="D289" s="330">
        <f t="shared" si="63"/>
        <v>1.1997672789082388</v>
      </c>
      <c r="E289" s="331">
        <f t="shared" si="64"/>
        <v>1.5493166940847407</v>
      </c>
      <c r="F289" s="112"/>
      <c r="G289" s="293">
        <f t="shared" si="56"/>
        <v>1.189130845119948</v>
      </c>
      <c r="H289" s="130">
        <f t="shared" si="57"/>
        <v>1.2447477410338281</v>
      </c>
      <c r="I289" s="300">
        <f t="shared" si="58"/>
        <v>1.1558133747454413</v>
      </c>
      <c r="J289" s="301">
        <f t="shared" si="59"/>
        <v>1.1997672789082388</v>
      </c>
      <c r="K289" s="130">
        <f t="shared" si="60"/>
        <v>1.5493166940847407</v>
      </c>
      <c r="L289" s="294">
        <f t="shared" si="61"/>
        <v>1.5202641509433965</v>
      </c>
      <c r="Z289" s="270">
        <v>250</v>
      </c>
      <c r="AA289" s="131">
        <v>1.33</v>
      </c>
      <c r="AB289" s="131">
        <v>1.33</v>
      </c>
      <c r="AC289" s="131">
        <v>1</v>
      </c>
      <c r="AD289" s="275">
        <v>1</v>
      </c>
      <c r="AE289" s="277">
        <v>10613.736218334092</v>
      </c>
      <c r="AF289" s="132">
        <v>7930.1609231526891</v>
      </c>
      <c r="AG289" s="132">
        <v>7543.3743428750004</v>
      </c>
      <c r="AH289" s="132">
        <v>10829.527333110938</v>
      </c>
      <c r="AI289" s="132">
        <v>10517.037468950617</v>
      </c>
      <c r="AJ289" s="132">
        <v>11055.532731249999</v>
      </c>
      <c r="AK289" s="132">
        <v>12621.121119187821</v>
      </c>
      <c r="AL289" s="132">
        <v>9916.6598757142874</v>
      </c>
      <c r="AM289" s="132">
        <v>10302.359875714286</v>
      </c>
      <c r="AN289" s="132">
        <v>5998.0783778249997</v>
      </c>
      <c r="AO289" s="274">
        <v>5949.8848880292544</v>
      </c>
      <c r="AP289" s="277">
        <v>172.18495999999999</v>
      </c>
      <c r="AQ289" s="132">
        <v>158.85919000000001</v>
      </c>
      <c r="AR289" s="132">
        <v>122.82151</v>
      </c>
      <c r="AS289" s="132">
        <v>176.46592950000002</v>
      </c>
      <c r="AT289" s="132">
        <v>176.35268000000002</v>
      </c>
      <c r="AU289" s="132">
        <v>181.678</v>
      </c>
      <c r="AV289" s="132">
        <v>214.32684000000003</v>
      </c>
      <c r="AW289" s="132">
        <v>162.63240000000002</v>
      </c>
      <c r="AX289" s="132">
        <v>162.63240000000002</v>
      </c>
      <c r="AY289" s="132">
        <v>100.60066799999998</v>
      </c>
      <c r="AZ289" s="267">
        <v>92.290905672000022</v>
      </c>
      <c r="BA289" s="270">
        <v>250</v>
      </c>
      <c r="BB289" s="131">
        <v>1.33</v>
      </c>
      <c r="BC289" s="131">
        <v>1.33</v>
      </c>
      <c r="BD289" s="131">
        <v>1</v>
      </c>
      <c r="BE289" s="275">
        <v>1</v>
      </c>
      <c r="BF289" s="277">
        <v>10919.687723779389</v>
      </c>
      <c r="BG289" s="132">
        <v>7930.1609231526891</v>
      </c>
      <c r="BH289" s="132">
        <v>7543.3743428750004</v>
      </c>
      <c r="BI289" s="132">
        <v>10829.527333110938</v>
      </c>
      <c r="BJ289" s="132">
        <v>10517.037468950617</v>
      </c>
      <c r="BK289" s="132">
        <v>11055.532731249999</v>
      </c>
      <c r="BL289" s="132">
        <v>12621.121119187821</v>
      </c>
      <c r="BM289" s="132">
        <v>9916.6598757142874</v>
      </c>
      <c r="BN289" s="132">
        <v>10302.359875714286</v>
      </c>
      <c r="BO289" s="132">
        <v>5998.0783778249997</v>
      </c>
      <c r="BP289" s="274">
        <v>5949.8848880292544</v>
      </c>
      <c r="BQ289" s="277">
        <v>178.64034448000001</v>
      </c>
      <c r="BR289" s="132">
        <v>158.85919000000001</v>
      </c>
      <c r="BS289" s="132">
        <v>122.82151</v>
      </c>
      <c r="BT289" s="132">
        <v>176.46592950000002</v>
      </c>
      <c r="BU289" s="132">
        <v>176.35268000000002</v>
      </c>
      <c r="BV289" s="132">
        <v>181.678</v>
      </c>
      <c r="BW289" s="132">
        <v>214.32684000000003</v>
      </c>
      <c r="BX289" s="132">
        <v>162.63240000000002</v>
      </c>
      <c r="BY289" s="132">
        <v>162.63240000000002</v>
      </c>
      <c r="BZ289" s="132">
        <v>100.60066799999998</v>
      </c>
      <c r="CA289" s="267">
        <v>92.290905672000022</v>
      </c>
      <c r="CB289" s="270">
        <v>250</v>
      </c>
      <c r="CC289" s="131">
        <v>1</v>
      </c>
      <c r="CD289" s="131">
        <v>1</v>
      </c>
      <c r="CE289" s="131">
        <v>1</v>
      </c>
      <c r="CF289" s="275">
        <v>1</v>
      </c>
      <c r="CG289" s="277">
        <v>6125</v>
      </c>
      <c r="CH289" s="132">
        <v>5962.5270098892397</v>
      </c>
      <c r="CI289" s="132">
        <v>5671.7100322368424</v>
      </c>
      <c r="CJ289" s="132">
        <v>8142.5017542187497</v>
      </c>
      <c r="CK289" s="132">
        <v>7907.5469691358012</v>
      </c>
      <c r="CL289" s="132">
        <v>8312.4306249999991</v>
      </c>
      <c r="CM289" s="132">
        <v>9489.5647512690375</v>
      </c>
      <c r="CN289" s="132">
        <v>7456.1352448979596</v>
      </c>
      <c r="CO289" s="132">
        <v>7746.1352448979587</v>
      </c>
      <c r="CP289" s="132">
        <v>4509.8333667857141</v>
      </c>
      <c r="CQ289" s="274">
        <v>4473.5976601723714</v>
      </c>
      <c r="CR289" s="277">
        <v>106</v>
      </c>
      <c r="CS289" s="132">
        <v>119.443</v>
      </c>
      <c r="CT289" s="132">
        <v>92.346999999999994</v>
      </c>
      <c r="CU289" s="132">
        <v>132.68115</v>
      </c>
      <c r="CV289" s="132">
        <v>132.596</v>
      </c>
      <c r="CW289" s="132">
        <v>136.6</v>
      </c>
      <c r="CX289" s="132">
        <v>161.14800000000002</v>
      </c>
      <c r="CY289" s="132">
        <v>122.28</v>
      </c>
      <c r="CZ289" s="132">
        <v>122.28</v>
      </c>
      <c r="DA289" s="132">
        <v>75.639599999999987</v>
      </c>
      <c r="DB289" s="267">
        <v>69.391658400000011</v>
      </c>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c r="GS289" s="55"/>
      <c r="GT289" s="55"/>
      <c r="GU289" s="55"/>
      <c r="GV289" s="55"/>
      <c r="GW289" s="55"/>
      <c r="GX289" s="55"/>
      <c r="GY289" s="55"/>
      <c r="GZ289" s="55"/>
      <c r="HA289" s="55"/>
      <c r="HB289" s="55"/>
      <c r="HC289" s="55"/>
      <c r="HD289" s="55"/>
      <c r="HE289" s="55"/>
      <c r="HF289" s="55"/>
      <c r="HG289" s="55"/>
      <c r="HH289" s="55"/>
      <c r="HI289" s="55"/>
      <c r="HJ289" s="55"/>
      <c r="HK289" s="55"/>
      <c r="HL289" s="55"/>
      <c r="HM289" s="55"/>
      <c r="HN289" s="55"/>
      <c r="HO289" s="55"/>
      <c r="HP289" s="55"/>
      <c r="HQ289" s="55"/>
      <c r="HR289" s="55"/>
      <c r="HS289" s="55"/>
      <c r="HT289" s="55"/>
      <c r="HU289" s="55"/>
      <c r="HV289" s="55"/>
      <c r="HW289" s="55"/>
      <c r="HX289" s="55"/>
      <c r="HY289" s="55"/>
      <c r="HZ289" s="55"/>
      <c r="IA289" s="55"/>
      <c r="IB289" s="55"/>
      <c r="IC289" s="55"/>
      <c r="ID289" s="55"/>
      <c r="IE289" s="55"/>
      <c r="IF289" s="55"/>
      <c r="IG289" s="55"/>
      <c r="IH289" s="55"/>
      <c r="II289" s="55"/>
      <c r="IJ289" s="55"/>
      <c r="IK289" s="55"/>
      <c r="IL289" s="55"/>
      <c r="IM289" s="55"/>
      <c r="IN289" s="55"/>
      <c r="IO289" s="55"/>
      <c r="IP289" s="55"/>
      <c r="IQ289" s="55"/>
      <c r="IR289" s="55"/>
      <c r="IS289" s="55"/>
      <c r="IT289" s="55"/>
      <c r="IU289" s="55"/>
      <c r="IV289" s="55"/>
      <c r="IW289" s="55"/>
      <c r="IX289" s="55"/>
      <c r="IY289" s="55"/>
    </row>
    <row r="290" spans="2:259" ht="25" customHeight="1" thickBot="1">
      <c r="B290" s="127">
        <f t="shared" si="55"/>
        <v>300</v>
      </c>
      <c r="C290" s="332">
        <f t="shared" si="62"/>
        <v>1.1774186428563358</v>
      </c>
      <c r="D290" s="332">
        <f t="shared" si="63"/>
        <v>1.2038668781392281</v>
      </c>
      <c r="E290" s="333">
        <f t="shared" si="64"/>
        <v>1.3973942252698865</v>
      </c>
      <c r="F290" s="112"/>
      <c r="G290" s="295">
        <f t="shared" si="56"/>
        <v>1.1341854253219574</v>
      </c>
      <c r="H290" s="296">
        <f t="shared" si="57"/>
        <v>1.1774186428563358</v>
      </c>
      <c r="I290" s="302">
        <f t="shared" si="58"/>
        <v>1.1682800557756376</v>
      </c>
      <c r="J290" s="303">
        <f t="shared" si="59"/>
        <v>1.2038668781392281</v>
      </c>
      <c r="K290" s="296">
        <f t="shared" si="60"/>
        <v>1.3973942252698865</v>
      </c>
      <c r="L290" s="297">
        <f t="shared" si="61"/>
        <v>1.3698633879781421</v>
      </c>
      <c r="Z290" s="271">
        <v>300</v>
      </c>
      <c r="AA290" s="272">
        <v>1.33</v>
      </c>
      <c r="AB290" s="272">
        <v>1.33</v>
      </c>
      <c r="AC290" s="272">
        <v>1</v>
      </c>
      <c r="AD290" s="284">
        <v>1</v>
      </c>
      <c r="AE290" s="285">
        <v>14010.467845807259</v>
      </c>
      <c r="AF290" s="268">
        <v>10480.89654429391</v>
      </c>
      <c r="AG290" s="268">
        <v>9122.6196607291677</v>
      </c>
      <c r="AH290" s="268">
        <v>13273.137329675783</v>
      </c>
      <c r="AI290" s="268">
        <v>13207.617057458849</v>
      </c>
      <c r="AJ290" s="268">
        <v>13709.008942708337</v>
      </c>
      <c r="AK290" s="268">
        <v>15890.468432656515</v>
      </c>
      <c r="AL290" s="268">
        <v>12360.504896428574</v>
      </c>
      <c r="AM290" s="268">
        <v>12746.204896428571</v>
      </c>
      <c r="AN290" s="268">
        <v>7393.0303981875004</v>
      </c>
      <c r="AO290" s="286">
        <v>7247.5182606910466</v>
      </c>
      <c r="AP290" s="285">
        <v>188.7808</v>
      </c>
      <c r="AQ290" s="268">
        <v>167.40599166666667</v>
      </c>
      <c r="AR290" s="268">
        <v>123.40959166666669</v>
      </c>
      <c r="AS290" s="268">
        <v>179.63994125000005</v>
      </c>
      <c r="AT290" s="268">
        <v>182.87056666666669</v>
      </c>
      <c r="AU290" s="268">
        <v>186.86500000000001</v>
      </c>
      <c r="AV290" s="268">
        <v>222.27403333333334</v>
      </c>
      <c r="AW290" s="268">
        <v>168.11200000000002</v>
      </c>
      <c r="AX290" s="268">
        <v>168.11200000000002</v>
      </c>
      <c r="AY290" s="268">
        <v>102.45389</v>
      </c>
      <c r="AZ290" s="269">
        <v>94.212388059999981</v>
      </c>
      <c r="BA290" s="271">
        <v>300</v>
      </c>
      <c r="BB290" s="272">
        <v>1.33</v>
      </c>
      <c r="BC290" s="272">
        <v>1.33</v>
      </c>
      <c r="BD290" s="272">
        <v>1</v>
      </c>
      <c r="BE290" s="284">
        <v>1</v>
      </c>
      <c r="BF290" s="285">
        <v>13601.59180506305</v>
      </c>
      <c r="BG290" s="268">
        <v>10480.89654429391</v>
      </c>
      <c r="BH290" s="268">
        <v>9122.6196607291677</v>
      </c>
      <c r="BI290" s="268">
        <v>13273.137329675783</v>
      </c>
      <c r="BJ290" s="268">
        <v>13207.617057458849</v>
      </c>
      <c r="BK290" s="268">
        <v>13709.008942708337</v>
      </c>
      <c r="BL290" s="268">
        <v>15890.468432656515</v>
      </c>
      <c r="BM290" s="268">
        <v>12360.504896428574</v>
      </c>
      <c r="BN290" s="268">
        <v>12746.204896428571</v>
      </c>
      <c r="BO290" s="268">
        <v>7393.0303981875004</v>
      </c>
      <c r="BP290" s="286">
        <v>7247.5182606910466</v>
      </c>
      <c r="BQ290" s="285">
        <v>184.63339873333334</v>
      </c>
      <c r="BR290" s="268">
        <v>167.40599166666667</v>
      </c>
      <c r="BS290" s="268">
        <v>123.40959166666669</v>
      </c>
      <c r="BT290" s="268">
        <v>179.63994125000005</v>
      </c>
      <c r="BU290" s="268">
        <v>182.87056666666669</v>
      </c>
      <c r="BV290" s="268">
        <v>186.86500000000001</v>
      </c>
      <c r="BW290" s="268">
        <v>222.27403333333334</v>
      </c>
      <c r="BX290" s="268">
        <v>168.11200000000002</v>
      </c>
      <c r="BY290" s="268">
        <v>168.11200000000002</v>
      </c>
      <c r="BZ290" s="268">
        <v>102.45389</v>
      </c>
      <c r="CA290" s="269">
        <v>94.212388059999981</v>
      </c>
      <c r="CB290" s="271">
        <v>300</v>
      </c>
      <c r="CC290" s="272">
        <v>1</v>
      </c>
      <c r="CD290" s="272">
        <v>1</v>
      </c>
      <c r="CE290" s="272">
        <v>1</v>
      </c>
      <c r="CF290" s="284">
        <v>1</v>
      </c>
      <c r="CG290" s="285">
        <v>8550</v>
      </c>
      <c r="CH290" s="268">
        <v>7880.3733415743682</v>
      </c>
      <c r="CI290" s="268">
        <v>6859.1125268640353</v>
      </c>
      <c r="CJ290" s="268">
        <v>9979.8025035156261</v>
      </c>
      <c r="CK290" s="268">
        <v>9930.5391409465028</v>
      </c>
      <c r="CL290" s="268">
        <v>10307.525520833335</v>
      </c>
      <c r="CM290" s="268">
        <v>11947.720626057529</v>
      </c>
      <c r="CN290" s="268">
        <v>9293.6127040816336</v>
      </c>
      <c r="CO290" s="268">
        <v>9583.6127040816318</v>
      </c>
      <c r="CP290" s="268">
        <v>5558.6694723214287</v>
      </c>
      <c r="CQ290" s="286">
        <v>5449.2618501436436</v>
      </c>
      <c r="CR290" s="285">
        <v>122</v>
      </c>
      <c r="CS290" s="268">
        <v>125.86916666666666</v>
      </c>
      <c r="CT290" s="268">
        <v>92.789166666666674</v>
      </c>
      <c r="CU290" s="268">
        <v>135.06762500000002</v>
      </c>
      <c r="CV290" s="268">
        <v>137.49666666666667</v>
      </c>
      <c r="CW290" s="268">
        <v>140.5</v>
      </c>
      <c r="CX290" s="268">
        <v>167.12333333333333</v>
      </c>
      <c r="CY290" s="268">
        <v>126.4</v>
      </c>
      <c r="CZ290" s="268">
        <v>126.4</v>
      </c>
      <c r="DA290" s="268">
        <v>77.033000000000001</v>
      </c>
      <c r="DB290" s="269">
        <v>70.836381999999986</v>
      </c>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c r="GS290" s="55"/>
      <c r="GT290" s="55"/>
      <c r="GU290" s="55"/>
      <c r="GV290" s="55"/>
      <c r="GW290" s="55"/>
      <c r="GX290" s="55"/>
      <c r="GY290" s="55"/>
      <c r="GZ290" s="55"/>
      <c r="HA290" s="55"/>
      <c r="HB290" s="55"/>
      <c r="HC290" s="55"/>
      <c r="HD290" s="55"/>
      <c r="HE290" s="55"/>
      <c r="HF290" s="55"/>
      <c r="HG290" s="55"/>
      <c r="HH290" s="55"/>
      <c r="HI290" s="55"/>
      <c r="HJ290" s="55"/>
      <c r="HK290" s="55"/>
      <c r="HL290" s="55"/>
      <c r="HM290" s="55"/>
      <c r="HN290" s="55"/>
      <c r="HO290" s="55"/>
      <c r="HP290" s="55"/>
      <c r="HQ290" s="55"/>
      <c r="HR290" s="55"/>
      <c r="HS290" s="55"/>
      <c r="HT290" s="55"/>
      <c r="HU290" s="55"/>
      <c r="HV290" s="55"/>
      <c r="HW290" s="55"/>
      <c r="HX290" s="55"/>
      <c r="HY290" s="55"/>
      <c r="HZ290" s="55"/>
      <c r="IA290" s="55"/>
      <c r="IB290" s="55"/>
      <c r="IC290" s="55"/>
      <c r="ID290" s="55"/>
      <c r="IE290" s="55"/>
      <c r="IF290" s="55"/>
      <c r="IG290" s="55"/>
      <c r="IH290" s="55"/>
      <c r="II290" s="55"/>
      <c r="IJ290" s="55"/>
      <c r="IK290" s="55"/>
      <c r="IL290" s="55"/>
      <c r="IM290" s="55"/>
      <c r="IN290" s="55"/>
      <c r="IO290" s="55"/>
      <c r="IP290" s="55"/>
      <c r="IQ290" s="55"/>
      <c r="IR290" s="55"/>
      <c r="IS290" s="55"/>
      <c r="IT290" s="55"/>
      <c r="IU290" s="55"/>
      <c r="IV290" s="55"/>
      <c r="IW290" s="55"/>
      <c r="IX290" s="55"/>
      <c r="IY290" s="55"/>
    </row>
    <row r="291" spans="2:259" ht="25" customHeight="1">
      <c r="B291" s="126"/>
      <c r="C291" s="130"/>
      <c r="D291" s="130"/>
      <c r="E291" s="130"/>
      <c r="F291" s="112"/>
      <c r="G291" s="115"/>
      <c r="H291" s="115"/>
      <c r="I291" s="131"/>
      <c r="J291" s="131"/>
      <c r="AO291" s="132"/>
      <c r="AP291" s="132"/>
      <c r="AQ291" s="132"/>
      <c r="AR291" s="132"/>
      <c r="AS291" s="132"/>
      <c r="AT291" s="132"/>
      <c r="AU291" s="132"/>
      <c r="AV291" s="132"/>
      <c r="AW291" s="129"/>
      <c r="AX291" s="129"/>
      <c r="AY291" s="129"/>
      <c r="AZ291" s="115"/>
      <c r="BA291" s="131"/>
      <c r="BB291" s="131"/>
      <c r="BC291" s="131"/>
      <c r="BD291" s="131"/>
      <c r="BE291" s="132"/>
      <c r="BF291" s="132"/>
      <c r="BG291" s="132"/>
      <c r="BH291" s="132"/>
      <c r="BI291" s="132"/>
      <c r="BJ291" s="132"/>
      <c r="BK291" s="132"/>
      <c r="BL291" s="132"/>
      <c r="BM291" s="132"/>
      <c r="BN291" s="132"/>
      <c r="BO291" s="132"/>
      <c r="BP291" s="132"/>
      <c r="BQ291" s="132"/>
      <c r="BR291" s="132"/>
      <c r="BS291" s="129"/>
      <c r="BT291" s="129"/>
      <c r="BU291" s="129"/>
      <c r="BV291" s="55"/>
      <c r="BW291" s="55"/>
      <c r="BX291" s="55"/>
      <c r="BY291" s="115"/>
      <c r="BZ291" s="55"/>
      <c r="CA291" s="115"/>
      <c r="CB291" s="115"/>
      <c r="CC291" s="115"/>
      <c r="CD291" s="115"/>
      <c r="CE291" s="115"/>
      <c r="CF291" s="11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c r="GS291" s="55"/>
      <c r="GT291" s="55"/>
      <c r="GU291" s="55"/>
      <c r="GV291" s="55"/>
      <c r="GW291" s="55"/>
      <c r="GX291" s="55"/>
      <c r="GY291" s="55"/>
      <c r="GZ291" s="55"/>
      <c r="HA291" s="55"/>
      <c r="HB291" s="55"/>
      <c r="HC291" s="55"/>
      <c r="HD291" s="55"/>
      <c r="HE291" s="55"/>
      <c r="HF291" s="55"/>
      <c r="HG291" s="55"/>
      <c r="HH291" s="55"/>
      <c r="HI291" s="55"/>
      <c r="HJ291" s="55"/>
      <c r="HK291" s="55"/>
      <c r="HL291" s="55"/>
      <c r="HM291" s="55"/>
      <c r="HN291" s="55"/>
      <c r="HO291" s="55"/>
      <c r="HP291" s="55"/>
      <c r="HQ291" s="55"/>
      <c r="HR291" s="55"/>
      <c r="HS291" s="55"/>
      <c r="HT291" s="55"/>
      <c r="HU291" s="55"/>
      <c r="HV291" s="55"/>
      <c r="HW291" s="55"/>
      <c r="HX291" s="55"/>
      <c r="HY291" s="55"/>
      <c r="HZ291" s="55"/>
      <c r="IA291" s="55"/>
      <c r="IB291" s="55"/>
      <c r="IC291" s="55"/>
      <c r="ID291" s="55"/>
      <c r="IE291" s="55"/>
      <c r="IF291" s="55"/>
      <c r="IG291" s="55"/>
      <c r="IH291" s="55"/>
      <c r="II291" s="55"/>
      <c r="IJ291" s="55"/>
      <c r="IK291" s="55"/>
      <c r="IL291" s="55"/>
      <c r="IM291" s="55"/>
      <c r="IN291" s="55"/>
      <c r="IO291" s="55"/>
      <c r="IP291" s="55"/>
      <c r="IQ291" s="55"/>
      <c r="IR291" s="55"/>
      <c r="IS291" s="55"/>
      <c r="IT291" s="55"/>
      <c r="IU291" s="55"/>
      <c r="IV291" s="55"/>
      <c r="IW291" s="55"/>
      <c r="IX291" s="55"/>
      <c r="IY291" s="55"/>
    </row>
  </sheetData>
  <mergeCells count="133">
    <mergeCell ref="B11:B12"/>
    <mergeCell ref="M11:M12"/>
    <mergeCell ref="F99:G99"/>
    <mergeCell ref="D88:G89"/>
    <mergeCell ref="D90:G91"/>
    <mergeCell ref="D92:G92"/>
    <mergeCell ref="D93:G93"/>
    <mergeCell ref="D94:G94"/>
    <mergeCell ref="G176:G178"/>
    <mergeCell ref="B129:F129"/>
    <mergeCell ref="D95:G95"/>
    <mergeCell ref="B176:B178"/>
    <mergeCell ref="B148:B150"/>
    <mergeCell ref="B145:B147"/>
    <mergeCell ref="B120:F120"/>
    <mergeCell ref="B121:F121"/>
    <mergeCell ref="B122:F122"/>
    <mergeCell ref="B123:F123"/>
    <mergeCell ref="B124:F124"/>
    <mergeCell ref="B125:F125"/>
    <mergeCell ref="B126:F126"/>
    <mergeCell ref="B127:F127"/>
    <mergeCell ref="B128:F128"/>
    <mergeCell ref="E143:H143"/>
    <mergeCell ref="C3:C4"/>
    <mergeCell ref="D3:D4"/>
    <mergeCell ref="B7:B8"/>
    <mergeCell ref="B9:B10"/>
    <mergeCell ref="B55:B56"/>
    <mergeCell ref="B65:F65"/>
    <mergeCell ref="B35:B36"/>
    <mergeCell ref="B37:B38"/>
    <mergeCell ref="B3:B4"/>
    <mergeCell ref="B17:K18"/>
    <mergeCell ref="B5:B6"/>
    <mergeCell ref="K50:K51"/>
    <mergeCell ref="B44:K44"/>
    <mergeCell ref="B31:B32"/>
    <mergeCell ref="B13:B14"/>
    <mergeCell ref="B15:B16"/>
    <mergeCell ref="B39:B40"/>
    <mergeCell ref="B41:B42"/>
    <mergeCell ref="D31:D32"/>
    <mergeCell ref="B19:K19"/>
    <mergeCell ref="C31:C32"/>
    <mergeCell ref="B33:B34"/>
    <mergeCell ref="B20:K20"/>
    <mergeCell ref="B22:H25"/>
    <mergeCell ref="M33:M34"/>
    <mergeCell ref="M35:M36"/>
    <mergeCell ref="M37:M38"/>
    <mergeCell ref="M39:M40"/>
    <mergeCell ref="M41:M42"/>
    <mergeCell ref="M50:N52"/>
    <mergeCell ref="B46:K46"/>
    <mergeCell ref="B43:K43"/>
    <mergeCell ref="F80:G80"/>
    <mergeCell ref="B78:C78"/>
    <mergeCell ref="D80:E80"/>
    <mergeCell ref="B51:B54"/>
    <mergeCell ref="F78:G78"/>
    <mergeCell ref="M53:M56"/>
    <mergeCell ref="D78:E78"/>
    <mergeCell ref="B50:C50"/>
    <mergeCell ref="M57:M58"/>
    <mergeCell ref="D79:E79"/>
    <mergeCell ref="B79:C79"/>
    <mergeCell ref="B80:C80"/>
    <mergeCell ref="F79:G79"/>
    <mergeCell ref="O3:O4"/>
    <mergeCell ref="P3:P4"/>
    <mergeCell ref="M5:M6"/>
    <mergeCell ref="M7:M8"/>
    <mergeCell ref="M9:M10"/>
    <mergeCell ref="M13:M14"/>
    <mergeCell ref="M15:M16"/>
    <mergeCell ref="M3:N4"/>
    <mergeCell ref="M32:N32"/>
    <mergeCell ref="B82:G83"/>
    <mergeCell ref="B88:C89"/>
    <mergeCell ref="B90:C91"/>
    <mergeCell ref="B92:C93"/>
    <mergeCell ref="D81:E81"/>
    <mergeCell ref="B187:B188"/>
    <mergeCell ref="E188:F188"/>
    <mergeCell ref="E187:F187"/>
    <mergeCell ref="E186:F186"/>
    <mergeCell ref="E185:F185"/>
    <mergeCell ref="B102:E102"/>
    <mergeCell ref="B110:H111"/>
    <mergeCell ref="B112:F112"/>
    <mergeCell ref="F81:G81"/>
    <mergeCell ref="B81:C81"/>
    <mergeCell ref="F100:G100"/>
    <mergeCell ref="B94:C95"/>
    <mergeCell ref="B99:E99"/>
    <mergeCell ref="B100:E100"/>
    <mergeCell ref="F104:G104"/>
    <mergeCell ref="F101:G101"/>
    <mergeCell ref="F103:G103"/>
    <mergeCell ref="F102:G102"/>
    <mergeCell ref="B101:E101"/>
    <mergeCell ref="L103:O103"/>
    <mergeCell ref="G108:G109"/>
    <mergeCell ref="H108:H109"/>
    <mergeCell ref="B157:C157"/>
    <mergeCell ref="B132:F132"/>
    <mergeCell ref="B133:F133"/>
    <mergeCell ref="B134:F134"/>
    <mergeCell ref="B151:B153"/>
    <mergeCell ref="E142:H142"/>
    <mergeCell ref="B103:E103"/>
    <mergeCell ref="B104:E104"/>
    <mergeCell ref="B142:B144"/>
    <mergeCell ref="C142:C144"/>
    <mergeCell ref="D142:D144"/>
    <mergeCell ref="B130:F130"/>
    <mergeCell ref="B131:F131"/>
    <mergeCell ref="B113:H113"/>
    <mergeCell ref="B114:F114"/>
    <mergeCell ref="B116:F116"/>
    <mergeCell ref="B191:B192"/>
    <mergeCell ref="C191:C192"/>
    <mergeCell ref="D191:D192"/>
    <mergeCell ref="E191:E192"/>
    <mergeCell ref="G275:H275"/>
    <mergeCell ref="I275:J275"/>
    <mergeCell ref="K275:L275"/>
    <mergeCell ref="G274:L274"/>
    <mergeCell ref="B108:F109"/>
    <mergeCell ref="G179:G181"/>
    <mergeCell ref="B179:B181"/>
    <mergeCell ref="B115:F115"/>
  </mergeCells>
  <conditionalFormatting sqref="AF277:AO277">
    <cfRule type="colorScale" priority="242">
      <colorScale>
        <cfvo type="min"/>
        <cfvo type="percentile" val="50"/>
        <cfvo type="max"/>
        <color rgb="FFA3D1FF"/>
        <color rgb="FFFCFCFF"/>
        <color rgb="FFFF9999"/>
      </colorScale>
    </cfRule>
    <cfRule type="top10" dxfId="554" priority="246" rank="1"/>
  </conditionalFormatting>
  <conditionalFormatting sqref="AF278:AO278">
    <cfRule type="colorScale" priority="201">
      <colorScale>
        <cfvo type="min"/>
        <cfvo type="percentile" val="50"/>
        <cfvo type="max"/>
        <color rgb="FFA3D1FF"/>
        <color rgb="FFFCFCFF"/>
        <color rgb="FFFF9999"/>
      </colorScale>
    </cfRule>
    <cfRule type="top10" dxfId="553" priority="202" rank="1"/>
  </conditionalFormatting>
  <conditionalFormatting sqref="AF279:AO279">
    <cfRule type="colorScale" priority="199">
      <colorScale>
        <cfvo type="min"/>
        <cfvo type="percentile" val="50"/>
        <cfvo type="max"/>
        <color rgb="FFA3D1FF"/>
        <color rgb="FFFCFCFF"/>
        <color rgb="FFFF9999"/>
      </colorScale>
    </cfRule>
    <cfRule type="top10" dxfId="552" priority="200" rank="1"/>
  </conditionalFormatting>
  <conditionalFormatting sqref="AF280:AO280">
    <cfRule type="colorScale" priority="197">
      <colorScale>
        <cfvo type="min"/>
        <cfvo type="percentile" val="50"/>
        <cfvo type="max"/>
        <color rgb="FFA3D1FF"/>
        <color rgb="FFFCFCFF"/>
        <color rgb="FFFF9999"/>
      </colorScale>
    </cfRule>
    <cfRule type="top10" dxfId="551" priority="198" rank="1"/>
  </conditionalFormatting>
  <conditionalFormatting sqref="AF281:AO281">
    <cfRule type="colorScale" priority="195">
      <colorScale>
        <cfvo type="min"/>
        <cfvo type="percentile" val="50"/>
        <cfvo type="max"/>
        <color rgb="FFA3D1FF"/>
        <color rgb="FFFCFCFF"/>
        <color rgb="FFFF9999"/>
      </colorScale>
    </cfRule>
    <cfRule type="top10" dxfId="550" priority="196" rank="1"/>
  </conditionalFormatting>
  <conditionalFormatting sqref="AF282:AO282">
    <cfRule type="colorScale" priority="193">
      <colorScale>
        <cfvo type="min"/>
        <cfvo type="percentile" val="50"/>
        <cfvo type="max"/>
        <color rgb="FFA3D1FF"/>
        <color rgb="FFFCFCFF"/>
        <color rgb="FFFF9999"/>
      </colorScale>
    </cfRule>
    <cfRule type="top10" dxfId="549" priority="194" rank="1"/>
  </conditionalFormatting>
  <conditionalFormatting sqref="AF283:AO283">
    <cfRule type="colorScale" priority="191">
      <colorScale>
        <cfvo type="min"/>
        <cfvo type="percentile" val="50"/>
        <cfvo type="max"/>
        <color rgb="FFA3D1FF"/>
        <color rgb="FFFCFCFF"/>
        <color rgb="FFFF9999"/>
      </colorScale>
    </cfRule>
    <cfRule type="top10" dxfId="548" priority="192" rank="1"/>
  </conditionalFormatting>
  <conditionalFormatting sqref="AF284:AO284">
    <cfRule type="colorScale" priority="189">
      <colorScale>
        <cfvo type="min"/>
        <cfvo type="percentile" val="50"/>
        <cfvo type="max"/>
        <color rgb="FFA3D1FF"/>
        <color rgb="FFFCFCFF"/>
        <color rgb="FFFF9999"/>
      </colorScale>
    </cfRule>
    <cfRule type="top10" dxfId="547" priority="190" rank="1"/>
  </conditionalFormatting>
  <conditionalFormatting sqref="AF285:AO285">
    <cfRule type="colorScale" priority="187">
      <colorScale>
        <cfvo type="min"/>
        <cfvo type="percentile" val="50"/>
        <cfvo type="max"/>
        <color rgb="FFA3D1FF"/>
        <color rgb="FFFCFCFF"/>
        <color rgb="FFFF9999"/>
      </colorScale>
    </cfRule>
    <cfRule type="top10" dxfId="546" priority="188" rank="1"/>
  </conditionalFormatting>
  <conditionalFormatting sqref="AF286:AO286">
    <cfRule type="colorScale" priority="185">
      <colorScale>
        <cfvo type="min"/>
        <cfvo type="percentile" val="50"/>
        <cfvo type="max"/>
        <color rgb="FFA3D1FF"/>
        <color rgb="FFFCFCFF"/>
        <color rgb="FFFF9999"/>
      </colorScale>
    </cfRule>
    <cfRule type="top10" dxfId="545" priority="186" rank="1"/>
  </conditionalFormatting>
  <conditionalFormatting sqref="AF287:AO287">
    <cfRule type="colorScale" priority="183">
      <colorScale>
        <cfvo type="min"/>
        <cfvo type="percentile" val="50"/>
        <cfvo type="max"/>
        <color rgb="FFA3D1FF"/>
        <color rgb="FFFCFCFF"/>
        <color rgb="FFFF9999"/>
      </colorScale>
    </cfRule>
    <cfRule type="top10" dxfId="544" priority="184" rank="1"/>
  </conditionalFormatting>
  <conditionalFormatting sqref="AF288:AO288">
    <cfRule type="colorScale" priority="179">
      <colorScale>
        <cfvo type="min"/>
        <cfvo type="percentile" val="50"/>
        <cfvo type="max"/>
        <color rgb="FFA3D1FF"/>
        <color rgb="FFFCFCFF"/>
        <color rgb="FFFF9999"/>
      </colorScale>
    </cfRule>
    <cfRule type="top10" dxfId="543" priority="180" rank="1"/>
  </conditionalFormatting>
  <conditionalFormatting sqref="AF289:AO289">
    <cfRule type="colorScale" priority="177">
      <colorScale>
        <cfvo type="min"/>
        <cfvo type="percentile" val="50"/>
        <cfvo type="max"/>
        <color rgb="FFA3D1FF"/>
        <color rgb="FFFCFCFF"/>
        <color rgb="FFFF9999"/>
      </colorScale>
    </cfRule>
    <cfRule type="top10" dxfId="542" priority="178" rank="1"/>
  </conditionalFormatting>
  <conditionalFormatting sqref="AF290:AO290">
    <cfRule type="colorScale" priority="175">
      <colorScale>
        <cfvo type="min"/>
        <cfvo type="percentile" val="50"/>
        <cfvo type="max"/>
        <color rgb="FFA3D1FF"/>
        <color rgb="FFFCFCFF"/>
        <color rgb="FFFF9999"/>
      </colorScale>
    </cfRule>
    <cfRule type="top10" dxfId="541" priority="176" rank="1"/>
  </conditionalFormatting>
  <conditionalFormatting sqref="AQ277:AZ277">
    <cfRule type="colorScale" priority="143">
      <colorScale>
        <cfvo type="min"/>
        <cfvo type="percentile" val="50"/>
        <cfvo type="max"/>
        <color rgb="FFA3D1FF"/>
        <color rgb="FFFCFCFF"/>
        <color rgb="FFFF9999"/>
      </colorScale>
    </cfRule>
    <cfRule type="top10" dxfId="540" priority="144" rank="1"/>
  </conditionalFormatting>
  <conditionalFormatting sqref="AQ278:AZ278">
    <cfRule type="colorScale" priority="141">
      <colorScale>
        <cfvo type="min"/>
        <cfvo type="percentile" val="50"/>
        <cfvo type="max"/>
        <color rgb="FFA3D1FF"/>
        <color rgb="FFFCFCFF"/>
        <color rgb="FFFF9999"/>
      </colorScale>
    </cfRule>
    <cfRule type="top10" dxfId="539" priority="142" rank="1"/>
  </conditionalFormatting>
  <conditionalFormatting sqref="AQ279:AZ279">
    <cfRule type="colorScale" priority="139">
      <colorScale>
        <cfvo type="min"/>
        <cfvo type="percentile" val="50"/>
        <cfvo type="max"/>
        <color rgb="FFA3D1FF"/>
        <color rgb="FFFCFCFF"/>
        <color rgb="FFFF9999"/>
      </colorScale>
    </cfRule>
    <cfRule type="top10" dxfId="538" priority="140" rank="1"/>
  </conditionalFormatting>
  <conditionalFormatting sqref="AQ280:AZ280">
    <cfRule type="colorScale" priority="137">
      <colorScale>
        <cfvo type="min"/>
        <cfvo type="percentile" val="50"/>
        <cfvo type="max"/>
        <color rgb="FFA3D1FF"/>
        <color rgb="FFFCFCFF"/>
        <color rgb="FFFF9999"/>
      </colorScale>
    </cfRule>
    <cfRule type="top10" dxfId="537" priority="138" rank="1"/>
  </conditionalFormatting>
  <conditionalFormatting sqref="AQ281:AZ281">
    <cfRule type="colorScale" priority="135">
      <colorScale>
        <cfvo type="min"/>
        <cfvo type="percentile" val="50"/>
        <cfvo type="max"/>
        <color rgb="FFA3D1FF"/>
        <color rgb="FFFCFCFF"/>
        <color rgb="FFFF9999"/>
      </colorScale>
    </cfRule>
    <cfRule type="top10" dxfId="536" priority="136" rank="1"/>
  </conditionalFormatting>
  <conditionalFormatting sqref="AQ282:AZ282">
    <cfRule type="colorScale" priority="133">
      <colorScale>
        <cfvo type="min"/>
        <cfvo type="percentile" val="50"/>
        <cfvo type="max"/>
        <color rgb="FFA3D1FF"/>
        <color rgb="FFFCFCFF"/>
        <color rgb="FFFF9999"/>
      </colorScale>
    </cfRule>
    <cfRule type="top10" dxfId="535" priority="134" rank="1"/>
  </conditionalFormatting>
  <conditionalFormatting sqref="AQ283:AZ283">
    <cfRule type="colorScale" priority="131">
      <colorScale>
        <cfvo type="min"/>
        <cfvo type="percentile" val="50"/>
        <cfvo type="max"/>
        <color rgb="FFA3D1FF"/>
        <color rgb="FFFCFCFF"/>
        <color rgb="FFFF9999"/>
      </colorScale>
    </cfRule>
    <cfRule type="top10" dxfId="534" priority="132" rank="1"/>
  </conditionalFormatting>
  <conditionalFormatting sqref="AQ284:AZ284">
    <cfRule type="colorScale" priority="129">
      <colorScale>
        <cfvo type="min"/>
        <cfvo type="percentile" val="50"/>
        <cfvo type="max"/>
        <color rgb="FFA3D1FF"/>
        <color rgb="FFFCFCFF"/>
        <color rgb="FFFF9999"/>
      </colorScale>
    </cfRule>
    <cfRule type="top10" dxfId="533" priority="130" rank="1"/>
  </conditionalFormatting>
  <conditionalFormatting sqref="AQ285:AZ285">
    <cfRule type="colorScale" priority="127">
      <colorScale>
        <cfvo type="min"/>
        <cfvo type="percentile" val="50"/>
        <cfvo type="max"/>
        <color rgb="FFA3D1FF"/>
        <color rgb="FFFCFCFF"/>
        <color rgb="FFFF9999"/>
      </colorScale>
    </cfRule>
    <cfRule type="top10" dxfId="532" priority="128" rank="1"/>
  </conditionalFormatting>
  <conditionalFormatting sqref="AQ286:AZ286">
    <cfRule type="colorScale" priority="125">
      <colorScale>
        <cfvo type="min"/>
        <cfvo type="percentile" val="50"/>
        <cfvo type="max"/>
        <color rgb="FFA3D1FF"/>
        <color rgb="FFFCFCFF"/>
        <color rgb="FFFF9999"/>
      </colorScale>
    </cfRule>
    <cfRule type="top10" dxfId="531" priority="126" rank="1"/>
  </conditionalFormatting>
  <conditionalFormatting sqref="AQ287:AZ287">
    <cfRule type="colorScale" priority="123">
      <colorScale>
        <cfvo type="min"/>
        <cfvo type="percentile" val="50"/>
        <cfvo type="max"/>
        <color rgb="FFA3D1FF"/>
        <color rgb="FFFCFCFF"/>
        <color rgb="FFFF9999"/>
      </colorScale>
    </cfRule>
    <cfRule type="top10" dxfId="530" priority="124" rank="1"/>
  </conditionalFormatting>
  <conditionalFormatting sqref="AQ288:AZ288">
    <cfRule type="colorScale" priority="121">
      <colorScale>
        <cfvo type="min"/>
        <cfvo type="percentile" val="50"/>
        <cfvo type="max"/>
        <color rgb="FFA3D1FF"/>
        <color rgb="FFFCFCFF"/>
        <color rgb="FFFF9999"/>
      </colorScale>
    </cfRule>
    <cfRule type="top10" dxfId="529" priority="122" rank="1"/>
  </conditionalFormatting>
  <conditionalFormatting sqref="AQ289:AZ289">
    <cfRule type="colorScale" priority="119">
      <colorScale>
        <cfvo type="min"/>
        <cfvo type="percentile" val="50"/>
        <cfvo type="max"/>
        <color rgb="FFA3D1FF"/>
        <color rgb="FFFCFCFF"/>
        <color rgb="FFFF9999"/>
      </colorScale>
    </cfRule>
    <cfRule type="top10" dxfId="528" priority="120" rank="1"/>
  </conditionalFormatting>
  <conditionalFormatting sqref="AQ290:AZ290">
    <cfRule type="colorScale" priority="117">
      <colorScale>
        <cfvo type="min"/>
        <cfvo type="percentile" val="50"/>
        <cfvo type="max"/>
        <color rgb="FFA3D1FF"/>
        <color rgb="FFFCFCFF"/>
        <color rgb="FFFF9999"/>
      </colorScale>
    </cfRule>
    <cfRule type="top10" dxfId="527" priority="118" rank="1"/>
  </conditionalFormatting>
  <conditionalFormatting sqref="BG277:BP277">
    <cfRule type="colorScale" priority="115">
      <colorScale>
        <cfvo type="min"/>
        <cfvo type="percentile" val="50"/>
        <cfvo type="max"/>
        <color rgb="FFA3D1FF"/>
        <color rgb="FFFCFCFF"/>
        <color rgb="FFFF9999"/>
      </colorScale>
    </cfRule>
    <cfRule type="top10" dxfId="526" priority="116" rank="1"/>
  </conditionalFormatting>
  <conditionalFormatting sqref="BG278:BP278">
    <cfRule type="colorScale" priority="113">
      <colorScale>
        <cfvo type="min"/>
        <cfvo type="percentile" val="50"/>
        <cfvo type="max"/>
        <color rgb="FFA3D1FF"/>
        <color rgb="FFFCFCFF"/>
        <color rgb="FFFF9999"/>
      </colorScale>
    </cfRule>
    <cfRule type="top10" dxfId="525" priority="114" rank="1"/>
  </conditionalFormatting>
  <conditionalFormatting sqref="BG279:BP279">
    <cfRule type="colorScale" priority="111">
      <colorScale>
        <cfvo type="min"/>
        <cfvo type="percentile" val="50"/>
        <cfvo type="max"/>
        <color rgb="FFA3D1FF"/>
        <color rgb="FFFCFCFF"/>
        <color rgb="FFFF9999"/>
      </colorScale>
    </cfRule>
    <cfRule type="top10" dxfId="524" priority="112" rank="1"/>
  </conditionalFormatting>
  <conditionalFormatting sqref="BG280:BP280">
    <cfRule type="colorScale" priority="109">
      <colorScale>
        <cfvo type="min"/>
        <cfvo type="percentile" val="50"/>
        <cfvo type="max"/>
        <color rgb="FFA3D1FF"/>
        <color rgb="FFFCFCFF"/>
        <color rgb="FFFF9999"/>
      </colorScale>
    </cfRule>
    <cfRule type="top10" dxfId="523" priority="110" rank="1"/>
  </conditionalFormatting>
  <conditionalFormatting sqref="BG281:BP281">
    <cfRule type="colorScale" priority="107">
      <colorScale>
        <cfvo type="min"/>
        <cfvo type="percentile" val="50"/>
        <cfvo type="max"/>
        <color rgb="FFA3D1FF"/>
        <color rgb="FFFCFCFF"/>
        <color rgb="FFFF9999"/>
      </colorScale>
    </cfRule>
    <cfRule type="top10" dxfId="522" priority="108" rank="1"/>
  </conditionalFormatting>
  <conditionalFormatting sqref="BG282:BP282">
    <cfRule type="colorScale" priority="105">
      <colorScale>
        <cfvo type="min"/>
        <cfvo type="percentile" val="50"/>
        <cfvo type="max"/>
        <color rgb="FFA3D1FF"/>
        <color rgb="FFFCFCFF"/>
        <color rgb="FFFF9999"/>
      </colorScale>
    </cfRule>
    <cfRule type="top10" dxfId="521" priority="106" rank="1"/>
  </conditionalFormatting>
  <conditionalFormatting sqref="BG283:BP283">
    <cfRule type="colorScale" priority="103">
      <colorScale>
        <cfvo type="min"/>
        <cfvo type="percentile" val="50"/>
        <cfvo type="max"/>
        <color rgb="FFA3D1FF"/>
        <color rgb="FFFCFCFF"/>
        <color rgb="FFFF9999"/>
      </colorScale>
    </cfRule>
    <cfRule type="top10" dxfId="520" priority="104" rank="1"/>
  </conditionalFormatting>
  <conditionalFormatting sqref="BG284:BP284">
    <cfRule type="colorScale" priority="101">
      <colorScale>
        <cfvo type="min"/>
        <cfvo type="percentile" val="50"/>
        <cfvo type="max"/>
        <color rgb="FFA3D1FF"/>
        <color rgb="FFFCFCFF"/>
        <color rgb="FFFF9999"/>
      </colorScale>
    </cfRule>
    <cfRule type="top10" dxfId="519" priority="102" rank="1"/>
  </conditionalFormatting>
  <conditionalFormatting sqref="BG285:BP285">
    <cfRule type="colorScale" priority="99">
      <colorScale>
        <cfvo type="min"/>
        <cfvo type="percentile" val="50"/>
        <cfvo type="max"/>
        <color rgb="FFA3D1FF"/>
        <color rgb="FFFCFCFF"/>
        <color rgb="FFFF9999"/>
      </colorScale>
    </cfRule>
    <cfRule type="top10" dxfId="518" priority="100" rank="1"/>
  </conditionalFormatting>
  <conditionalFormatting sqref="BG286:BP286">
    <cfRule type="colorScale" priority="97">
      <colorScale>
        <cfvo type="min"/>
        <cfvo type="percentile" val="50"/>
        <cfvo type="max"/>
        <color rgb="FFA3D1FF"/>
        <color rgb="FFFCFCFF"/>
        <color rgb="FFFF9999"/>
      </colorScale>
    </cfRule>
    <cfRule type="top10" dxfId="517" priority="98" rank="1"/>
  </conditionalFormatting>
  <conditionalFormatting sqref="BG287:BP287">
    <cfRule type="colorScale" priority="95">
      <colorScale>
        <cfvo type="min"/>
        <cfvo type="percentile" val="50"/>
        <cfvo type="max"/>
        <color rgb="FFA3D1FF"/>
        <color rgb="FFFCFCFF"/>
        <color rgb="FFFF9999"/>
      </colorScale>
    </cfRule>
    <cfRule type="top10" dxfId="516" priority="96" rank="1"/>
  </conditionalFormatting>
  <conditionalFormatting sqref="BG288:BP288">
    <cfRule type="colorScale" priority="93">
      <colorScale>
        <cfvo type="min"/>
        <cfvo type="percentile" val="50"/>
        <cfvo type="max"/>
        <color rgb="FFA3D1FF"/>
        <color rgb="FFFCFCFF"/>
        <color rgb="FFFF9999"/>
      </colorScale>
    </cfRule>
    <cfRule type="top10" dxfId="515" priority="94" rank="1"/>
  </conditionalFormatting>
  <conditionalFormatting sqref="BG289:BP289">
    <cfRule type="colorScale" priority="91">
      <colorScale>
        <cfvo type="min"/>
        <cfvo type="percentile" val="50"/>
        <cfvo type="max"/>
        <color rgb="FFA3D1FF"/>
        <color rgb="FFFCFCFF"/>
        <color rgb="FFFF9999"/>
      </colorScale>
    </cfRule>
    <cfRule type="top10" dxfId="514" priority="92" rank="1"/>
  </conditionalFormatting>
  <conditionalFormatting sqref="BG290:BP290">
    <cfRule type="colorScale" priority="89">
      <colorScale>
        <cfvo type="min"/>
        <cfvo type="percentile" val="50"/>
        <cfvo type="max"/>
        <color rgb="FFA3D1FF"/>
        <color rgb="FFFCFCFF"/>
        <color rgb="FFFF9999"/>
      </colorScale>
    </cfRule>
    <cfRule type="top10" dxfId="513" priority="90" rank="1"/>
  </conditionalFormatting>
  <conditionalFormatting sqref="BR277:CA277">
    <cfRule type="colorScale" priority="87">
      <colorScale>
        <cfvo type="min"/>
        <cfvo type="percentile" val="50"/>
        <cfvo type="max"/>
        <color rgb="FFA3D1FF"/>
        <color rgb="FFFCFCFF"/>
        <color rgb="FFFF9999"/>
      </colorScale>
    </cfRule>
    <cfRule type="top10" dxfId="512" priority="88" rank="1"/>
  </conditionalFormatting>
  <conditionalFormatting sqref="BR278:CA278">
    <cfRule type="colorScale" priority="85">
      <colorScale>
        <cfvo type="min"/>
        <cfvo type="percentile" val="50"/>
        <cfvo type="max"/>
        <color rgb="FFA3D1FF"/>
        <color rgb="FFFCFCFF"/>
        <color rgb="FFFF9999"/>
      </colorScale>
    </cfRule>
    <cfRule type="top10" dxfId="511" priority="86" rank="1"/>
  </conditionalFormatting>
  <conditionalFormatting sqref="BR279:CA279">
    <cfRule type="colorScale" priority="83">
      <colorScale>
        <cfvo type="min"/>
        <cfvo type="percentile" val="50"/>
        <cfvo type="max"/>
        <color rgb="FFA3D1FF"/>
        <color rgb="FFFCFCFF"/>
        <color rgb="FFFF9999"/>
      </colorScale>
    </cfRule>
    <cfRule type="top10" dxfId="510" priority="84" rank="1"/>
  </conditionalFormatting>
  <conditionalFormatting sqref="BR280:CA280">
    <cfRule type="colorScale" priority="81">
      <colorScale>
        <cfvo type="min"/>
        <cfvo type="percentile" val="50"/>
        <cfvo type="max"/>
        <color rgb="FFA3D1FF"/>
        <color rgb="FFFCFCFF"/>
        <color rgb="FFFF9999"/>
      </colorScale>
    </cfRule>
    <cfRule type="top10" dxfId="509" priority="82" rank="1"/>
  </conditionalFormatting>
  <conditionalFormatting sqref="BR281:CA281">
    <cfRule type="colorScale" priority="79">
      <colorScale>
        <cfvo type="min"/>
        <cfvo type="percentile" val="50"/>
        <cfvo type="max"/>
        <color rgb="FFA3D1FF"/>
        <color rgb="FFFCFCFF"/>
        <color rgb="FFFF9999"/>
      </colorScale>
    </cfRule>
    <cfRule type="top10" dxfId="508" priority="80" rank="1"/>
  </conditionalFormatting>
  <conditionalFormatting sqref="BR282:CA282">
    <cfRule type="colorScale" priority="77">
      <colorScale>
        <cfvo type="min"/>
        <cfvo type="percentile" val="50"/>
        <cfvo type="max"/>
        <color rgb="FFA3D1FF"/>
        <color rgb="FFFCFCFF"/>
        <color rgb="FFFF9999"/>
      </colorScale>
    </cfRule>
    <cfRule type="top10" dxfId="507" priority="78" rank="1"/>
  </conditionalFormatting>
  <conditionalFormatting sqref="BR283:CA283">
    <cfRule type="colorScale" priority="75">
      <colorScale>
        <cfvo type="min"/>
        <cfvo type="percentile" val="50"/>
        <cfvo type="max"/>
        <color rgb="FFA3D1FF"/>
        <color rgb="FFFCFCFF"/>
        <color rgb="FFFF9999"/>
      </colorScale>
    </cfRule>
    <cfRule type="top10" dxfId="506" priority="76" rank="1"/>
  </conditionalFormatting>
  <conditionalFormatting sqref="BR284:CA284">
    <cfRule type="colorScale" priority="73">
      <colorScale>
        <cfvo type="min"/>
        <cfvo type="percentile" val="50"/>
        <cfvo type="max"/>
        <color rgb="FFA3D1FF"/>
        <color rgb="FFFCFCFF"/>
        <color rgb="FFFF9999"/>
      </colorScale>
    </cfRule>
    <cfRule type="top10" dxfId="505" priority="74" rank="1"/>
  </conditionalFormatting>
  <conditionalFormatting sqref="BR285:CA285">
    <cfRule type="colorScale" priority="71">
      <colorScale>
        <cfvo type="min"/>
        <cfvo type="percentile" val="50"/>
        <cfvo type="max"/>
        <color rgb="FFA3D1FF"/>
        <color rgb="FFFCFCFF"/>
        <color rgb="FFFF9999"/>
      </colorScale>
    </cfRule>
    <cfRule type="top10" dxfId="504" priority="72" rank="1"/>
  </conditionalFormatting>
  <conditionalFormatting sqref="BR286:CA286">
    <cfRule type="colorScale" priority="69">
      <colorScale>
        <cfvo type="min"/>
        <cfvo type="percentile" val="50"/>
        <cfvo type="max"/>
        <color rgb="FFA3D1FF"/>
        <color rgb="FFFCFCFF"/>
        <color rgb="FFFF9999"/>
      </colorScale>
    </cfRule>
    <cfRule type="top10" dxfId="503" priority="70" rank="1"/>
  </conditionalFormatting>
  <conditionalFormatting sqref="BR287:CA287">
    <cfRule type="colorScale" priority="67">
      <colorScale>
        <cfvo type="min"/>
        <cfvo type="percentile" val="50"/>
        <cfvo type="max"/>
        <color rgb="FFA3D1FF"/>
        <color rgb="FFFCFCFF"/>
        <color rgb="FFFF9999"/>
      </colorScale>
    </cfRule>
    <cfRule type="top10" dxfId="502" priority="68" rank="1"/>
  </conditionalFormatting>
  <conditionalFormatting sqref="BR288:CA288">
    <cfRule type="colorScale" priority="65">
      <colorScale>
        <cfvo type="min"/>
        <cfvo type="percentile" val="50"/>
        <cfvo type="max"/>
        <color rgb="FFA3D1FF"/>
        <color rgb="FFFCFCFF"/>
        <color rgb="FFFF9999"/>
      </colorScale>
    </cfRule>
    <cfRule type="top10" dxfId="501" priority="66" rank="1"/>
  </conditionalFormatting>
  <conditionalFormatting sqref="BR289:CA289">
    <cfRule type="colorScale" priority="63">
      <colorScale>
        <cfvo type="min"/>
        <cfvo type="percentile" val="50"/>
        <cfvo type="max"/>
        <color rgb="FFA3D1FF"/>
        <color rgb="FFFCFCFF"/>
        <color rgb="FFFF9999"/>
      </colorScale>
    </cfRule>
    <cfRule type="top10" dxfId="500" priority="64" rank="1"/>
  </conditionalFormatting>
  <conditionalFormatting sqref="BR290:CA290">
    <cfRule type="colorScale" priority="61">
      <colorScale>
        <cfvo type="min"/>
        <cfvo type="percentile" val="50"/>
        <cfvo type="max"/>
        <color rgb="FFA3D1FF"/>
        <color rgb="FFFCFCFF"/>
        <color rgb="FFFF9999"/>
      </colorScale>
    </cfRule>
    <cfRule type="top10" dxfId="499" priority="62" rank="1"/>
  </conditionalFormatting>
  <conditionalFormatting sqref="CH277:CQ277">
    <cfRule type="colorScale" priority="59">
      <colorScale>
        <cfvo type="min"/>
        <cfvo type="percentile" val="50"/>
        <cfvo type="max"/>
        <color rgb="FFA3D1FF"/>
        <color rgb="FFFCFCFF"/>
        <color rgb="FFFF9999"/>
      </colorScale>
    </cfRule>
    <cfRule type="top10" dxfId="498" priority="60" rank="1"/>
  </conditionalFormatting>
  <conditionalFormatting sqref="CH278:CQ278">
    <cfRule type="colorScale" priority="57">
      <colorScale>
        <cfvo type="min"/>
        <cfvo type="percentile" val="50"/>
        <cfvo type="max"/>
        <color rgb="FFA3D1FF"/>
        <color rgb="FFFCFCFF"/>
        <color rgb="FFFF9999"/>
      </colorScale>
    </cfRule>
    <cfRule type="top10" dxfId="497" priority="58" rank="1"/>
  </conditionalFormatting>
  <conditionalFormatting sqref="CH279:CQ279">
    <cfRule type="colorScale" priority="55">
      <colorScale>
        <cfvo type="min"/>
        <cfvo type="percentile" val="50"/>
        <cfvo type="max"/>
        <color rgb="FFA3D1FF"/>
        <color rgb="FFFCFCFF"/>
        <color rgb="FFFF9999"/>
      </colorScale>
    </cfRule>
    <cfRule type="top10" dxfId="496" priority="56" rank="1"/>
  </conditionalFormatting>
  <conditionalFormatting sqref="CH280:CQ280">
    <cfRule type="colorScale" priority="53">
      <colorScale>
        <cfvo type="min"/>
        <cfvo type="percentile" val="50"/>
        <cfvo type="max"/>
        <color rgb="FFA3D1FF"/>
        <color rgb="FFFCFCFF"/>
        <color rgb="FFFF9999"/>
      </colorScale>
    </cfRule>
    <cfRule type="top10" dxfId="495" priority="54" rank="1"/>
  </conditionalFormatting>
  <conditionalFormatting sqref="CH281:CQ281">
    <cfRule type="colorScale" priority="51">
      <colorScale>
        <cfvo type="min"/>
        <cfvo type="percentile" val="50"/>
        <cfvo type="max"/>
        <color rgb="FFA3D1FF"/>
        <color rgb="FFFCFCFF"/>
        <color rgb="FFFF9999"/>
      </colorScale>
    </cfRule>
    <cfRule type="top10" dxfId="494" priority="52" rank="1"/>
  </conditionalFormatting>
  <conditionalFormatting sqref="CH282:CQ282">
    <cfRule type="colorScale" priority="49">
      <colorScale>
        <cfvo type="min"/>
        <cfvo type="percentile" val="50"/>
        <cfvo type="max"/>
        <color rgb="FFA3D1FF"/>
        <color rgb="FFFCFCFF"/>
        <color rgb="FFFF9999"/>
      </colorScale>
    </cfRule>
    <cfRule type="top10" dxfId="493" priority="50" rank="1"/>
  </conditionalFormatting>
  <conditionalFormatting sqref="CH283:CQ283">
    <cfRule type="colorScale" priority="47">
      <colorScale>
        <cfvo type="min"/>
        <cfvo type="percentile" val="50"/>
        <cfvo type="max"/>
        <color rgb="FFA3D1FF"/>
        <color rgb="FFFCFCFF"/>
        <color rgb="FFFF9999"/>
      </colorScale>
    </cfRule>
    <cfRule type="top10" dxfId="492" priority="48" rank="1"/>
  </conditionalFormatting>
  <conditionalFormatting sqref="CH284:CQ284">
    <cfRule type="colorScale" priority="45">
      <colorScale>
        <cfvo type="min"/>
        <cfvo type="percentile" val="50"/>
        <cfvo type="max"/>
        <color rgb="FFA3D1FF"/>
        <color rgb="FFFCFCFF"/>
        <color rgb="FFFF9999"/>
      </colorScale>
    </cfRule>
    <cfRule type="top10" dxfId="491" priority="46" rank="1"/>
  </conditionalFormatting>
  <conditionalFormatting sqref="CH285:CQ285">
    <cfRule type="colorScale" priority="43">
      <colorScale>
        <cfvo type="min"/>
        <cfvo type="percentile" val="50"/>
        <cfvo type="max"/>
        <color rgb="FFA3D1FF"/>
        <color rgb="FFFCFCFF"/>
        <color rgb="FFFF9999"/>
      </colorScale>
    </cfRule>
    <cfRule type="top10" dxfId="490" priority="44" rank="1"/>
  </conditionalFormatting>
  <conditionalFormatting sqref="CH286:CQ286">
    <cfRule type="colorScale" priority="41">
      <colorScale>
        <cfvo type="min"/>
        <cfvo type="percentile" val="50"/>
        <cfvo type="max"/>
        <color rgb="FFA3D1FF"/>
        <color rgb="FFFCFCFF"/>
        <color rgb="FFFF9999"/>
      </colorScale>
    </cfRule>
    <cfRule type="top10" dxfId="489" priority="42" rank="1"/>
  </conditionalFormatting>
  <conditionalFormatting sqref="CH287:CQ287">
    <cfRule type="colorScale" priority="39">
      <colorScale>
        <cfvo type="min"/>
        <cfvo type="percentile" val="50"/>
        <cfvo type="max"/>
        <color rgb="FFA3D1FF"/>
        <color rgb="FFFCFCFF"/>
        <color rgb="FFFF9999"/>
      </colorScale>
    </cfRule>
    <cfRule type="top10" dxfId="488" priority="40" rank="1"/>
  </conditionalFormatting>
  <conditionalFormatting sqref="CH288:CQ288">
    <cfRule type="colorScale" priority="37">
      <colorScale>
        <cfvo type="min"/>
        <cfvo type="percentile" val="50"/>
        <cfvo type="max"/>
        <color rgb="FFA3D1FF"/>
        <color rgb="FFFCFCFF"/>
        <color rgb="FFFF9999"/>
      </colorScale>
    </cfRule>
    <cfRule type="top10" dxfId="487" priority="38" rank="1"/>
  </conditionalFormatting>
  <conditionalFormatting sqref="CH289:CQ289">
    <cfRule type="colorScale" priority="35">
      <colorScale>
        <cfvo type="min"/>
        <cfvo type="percentile" val="50"/>
        <cfvo type="max"/>
        <color rgb="FFA3D1FF"/>
        <color rgb="FFFCFCFF"/>
        <color rgb="FFFF9999"/>
      </colorScale>
    </cfRule>
    <cfRule type="top10" dxfId="486" priority="36" rank="1"/>
  </conditionalFormatting>
  <conditionalFormatting sqref="CH290:CQ290">
    <cfRule type="colorScale" priority="33">
      <colorScale>
        <cfvo type="min"/>
        <cfvo type="percentile" val="50"/>
        <cfvo type="max"/>
        <color rgb="FFA3D1FF"/>
        <color rgb="FFFCFCFF"/>
        <color rgb="FFFF9999"/>
      </colorScale>
    </cfRule>
    <cfRule type="top10" dxfId="485" priority="34" rank="1"/>
  </conditionalFormatting>
  <conditionalFormatting sqref="CS277:DB277">
    <cfRule type="colorScale" priority="31">
      <colorScale>
        <cfvo type="min"/>
        <cfvo type="percentile" val="50"/>
        <cfvo type="max"/>
        <color rgb="FFA3D1FF"/>
        <color rgb="FFFCFCFF"/>
        <color rgb="FFFF9999"/>
      </colorScale>
    </cfRule>
    <cfRule type="top10" dxfId="484" priority="32" rank="1"/>
  </conditionalFormatting>
  <conditionalFormatting sqref="CS278:DB278">
    <cfRule type="colorScale" priority="29">
      <colorScale>
        <cfvo type="min"/>
        <cfvo type="percentile" val="50"/>
        <cfvo type="max"/>
        <color rgb="FFA3D1FF"/>
        <color rgb="FFFCFCFF"/>
        <color rgb="FFFF9999"/>
      </colorScale>
    </cfRule>
    <cfRule type="top10" dxfId="483" priority="30" rank="1"/>
  </conditionalFormatting>
  <conditionalFormatting sqref="CS279:DB279">
    <cfRule type="colorScale" priority="27">
      <colorScale>
        <cfvo type="min"/>
        <cfvo type="percentile" val="50"/>
        <cfvo type="max"/>
        <color rgb="FFA3D1FF"/>
        <color rgb="FFFCFCFF"/>
        <color rgb="FFFF9999"/>
      </colorScale>
    </cfRule>
    <cfRule type="top10" dxfId="482" priority="28" rank="1"/>
  </conditionalFormatting>
  <conditionalFormatting sqref="CS280:DB280">
    <cfRule type="colorScale" priority="25">
      <colorScale>
        <cfvo type="min"/>
        <cfvo type="percentile" val="50"/>
        <cfvo type="max"/>
        <color rgb="FFA3D1FF"/>
        <color rgb="FFFCFCFF"/>
        <color rgb="FFFF9999"/>
      </colorScale>
    </cfRule>
    <cfRule type="top10" dxfId="481" priority="26" rank="1"/>
  </conditionalFormatting>
  <conditionalFormatting sqref="CS281:DB281">
    <cfRule type="colorScale" priority="23">
      <colorScale>
        <cfvo type="min"/>
        <cfvo type="percentile" val="50"/>
        <cfvo type="max"/>
        <color rgb="FFA3D1FF"/>
        <color rgb="FFFCFCFF"/>
        <color rgb="FFFF9999"/>
      </colorScale>
    </cfRule>
    <cfRule type="top10" dxfId="480" priority="24" rank="1"/>
  </conditionalFormatting>
  <conditionalFormatting sqref="CS282:DB282">
    <cfRule type="colorScale" priority="21">
      <colorScale>
        <cfvo type="min"/>
        <cfvo type="percentile" val="50"/>
        <cfvo type="max"/>
        <color rgb="FFA3D1FF"/>
        <color rgb="FFFCFCFF"/>
        <color rgb="FFFF9999"/>
      </colorScale>
    </cfRule>
    <cfRule type="top10" dxfId="479" priority="22" rank="1"/>
  </conditionalFormatting>
  <conditionalFormatting sqref="CS283:DB283">
    <cfRule type="colorScale" priority="19">
      <colorScale>
        <cfvo type="min"/>
        <cfvo type="percentile" val="50"/>
        <cfvo type="max"/>
        <color rgb="FFA3D1FF"/>
        <color rgb="FFFCFCFF"/>
        <color rgb="FFFF9999"/>
      </colorScale>
    </cfRule>
    <cfRule type="top10" dxfId="478" priority="20" rank="1"/>
  </conditionalFormatting>
  <conditionalFormatting sqref="CS284:DB284">
    <cfRule type="colorScale" priority="17">
      <colorScale>
        <cfvo type="min"/>
        <cfvo type="percentile" val="50"/>
        <cfvo type="max"/>
        <color rgb="FFA3D1FF"/>
        <color rgb="FFFCFCFF"/>
        <color rgb="FFFF9999"/>
      </colorScale>
    </cfRule>
    <cfRule type="top10" dxfId="477" priority="18" rank="1"/>
  </conditionalFormatting>
  <conditionalFormatting sqref="CS285:DB285">
    <cfRule type="colorScale" priority="15">
      <colorScale>
        <cfvo type="min"/>
        <cfvo type="percentile" val="50"/>
        <cfvo type="max"/>
        <color rgb="FFA3D1FF"/>
        <color rgb="FFFCFCFF"/>
        <color rgb="FFFF9999"/>
      </colorScale>
    </cfRule>
    <cfRule type="top10" dxfId="476" priority="16" rank="1"/>
  </conditionalFormatting>
  <conditionalFormatting sqref="CS286:DB286">
    <cfRule type="colorScale" priority="13">
      <colorScale>
        <cfvo type="min"/>
        <cfvo type="percentile" val="50"/>
        <cfvo type="max"/>
        <color rgb="FFA3D1FF"/>
        <color rgb="FFFCFCFF"/>
        <color rgb="FFFF9999"/>
      </colorScale>
    </cfRule>
    <cfRule type="top10" dxfId="475" priority="14" rank="1"/>
  </conditionalFormatting>
  <conditionalFormatting sqref="CS287:DB287">
    <cfRule type="colorScale" priority="11">
      <colorScale>
        <cfvo type="min"/>
        <cfvo type="percentile" val="50"/>
        <cfvo type="max"/>
        <color rgb="FFA3D1FF"/>
        <color rgb="FFFCFCFF"/>
        <color rgb="FFFF9999"/>
      </colorScale>
    </cfRule>
    <cfRule type="top10" dxfId="474" priority="12" rank="1"/>
  </conditionalFormatting>
  <conditionalFormatting sqref="CS288:DB288">
    <cfRule type="colorScale" priority="9">
      <colorScale>
        <cfvo type="min"/>
        <cfvo type="percentile" val="50"/>
        <cfvo type="max"/>
        <color rgb="FFA3D1FF"/>
        <color rgb="FFFCFCFF"/>
        <color rgb="FFFF9999"/>
      </colorScale>
    </cfRule>
    <cfRule type="top10" dxfId="473" priority="10" rank="1"/>
  </conditionalFormatting>
  <conditionalFormatting sqref="CS289:DB289">
    <cfRule type="colorScale" priority="7">
      <colorScale>
        <cfvo type="min"/>
        <cfvo type="percentile" val="50"/>
        <cfvo type="max"/>
        <color rgb="FFA3D1FF"/>
        <color rgb="FFFCFCFF"/>
        <color rgb="FFFF9999"/>
      </colorScale>
    </cfRule>
    <cfRule type="top10" dxfId="472" priority="8" rank="1"/>
  </conditionalFormatting>
  <conditionalFormatting sqref="CS290:DB290">
    <cfRule type="colorScale" priority="5">
      <colorScale>
        <cfvo type="min"/>
        <cfvo type="percentile" val="50"/>
        <cfvo type="max"/>
        <color rgb="FFA3D1FF"/>
        <color rgb="FFFCFCFF"/>
        <color rgb="FFFF9999"/>
      </colorScale>
    </cfRule>
    <cfRule type="top10" dxfId="471" priority="6" rank="1"/>
  </conditionalFormatting>
  <pageMargins left="1" right="1" top="1" bottom="1"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34"/>
  <sheetViews>
    <sheetView zoomScaleNormal="100" zoomScaleSheetLayoutView="100" workbookViewId="0">
      <selection activeCell="A3" sqref="A3:XFD3"/>
    </sheetView>
  </sheetViews>
  <sheetFormatPr defaultColWidth="7.7265625" defaultRowHeight="20.149999999999999" customHeight="1"/>
  <cols>
    <col min="1" max="16384" width="7.7265625" style="262"/>
  </cols>
  <sheetData>
    <row r="1" spans="1:51" s="467" customFormat="1" ht="20.149999999999999" customHeight="1">
      <c r="A1" s="468" t="s">
        <v>515</v>
      </c>
    </row>
    <row r="2" spans="1:51" s="467" customFormat="1" ht="20.149999999999999" customHeight="1">
      <c r="A2" s="468" t="s">
        <v>516</v>
      </c>
    </row>
    <row r="3" spans="1:51" ht="20.149999999999999" customHeight="1">
      <c r="A3" s="452" t="s">
        <v>513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row>
    <row r="4" spans="1:51" s="265" customFormat="1" ht="40" customHeight="1">
      <c r="A4" s="265" t="s">
        <v>208</v>
      </c>
      <c r="B4" s="323" t="s">
        <v>267</v>
      </c>
      <c r="C4" s="323" t="s">
        <v>268</v>
      </c>
      <c r="D4" s="323" t="s">
        <v>267</v>
      </c>
      <c r="E4" s="323" t="s">
        <v>268</v>
      </c>
      <c r="F4" s="265" t="s">
        <v>8</v>
      </c>
      <c r="G4" s="265" t="s">
        <v>98</v>
      </c>
      <c r="H4" s="265" t="s">
        <v>118</v>
      </c>
      <c r="I4" s="323" t="s">
        <v>272</v>
      </c>
      <c r="J4" s="457" t="s">
        <v>1</v>
      </c>
      <c r="K4" s="265" t="s">
        <v>2</v>
      </c>
      <c r="L4" s="265" t="s">
        <v>3</v>
      </c>
      <c r="M4" s="265" t="s">
        <v>4</v>
      </c>
      <c r="N4" s="265" t="s">
        <v>5</v>
      </c>
      <c r="O4" s="265" t="s">
        <v>6</v>
      </c>
      <c r="P4" s="458" t="s">
        <v>7</v>
      </c>
      <c r="Q4" s="457" t="s">
        <v>425</v>
      </c>
      <c r="R4" s="458" t="s">
        <v>426</v>
      </c>
      <c r="S4" s="265" t="s">
        <v>273</v>
      </c>
      <c r="T4" s="265" t="s">
        <v>274</v>
      </c>
      <c r="U4" s="265" t="s">
        <v>275</v>
      </c>
      <c r="V4" s="265" t="s">
        <v>195</v>
      </c>
      <c r="W4" s="265" t="s">
        <v>196</v>
      </c>
      <c r="X4" s="265" t="s">
        <v>197</v>
      </c>
      <c r="Y4" s="265" t="s">
        <v>285</v>
      </c>
      <c r="Z4" s="265" t="s">
        <v>276</v>
      </c>
      <c r="AA4" s="265" t="s">
        <v>277</v>
      </c>
      <c r="AB4" s="265" t="s">
        <v>278</v>
      </c>
      <c r="AC4" s="265" t="s">
        <v>8</v>
      </c>
      <c r="AD4" s="323" t="s">
        <v>98</v>
      </c>
      <c r="AE4" s="265" t="s">
        <v>118</v>
      </c>
      <c r="AF4" s="265" t="s">
        <v>272</v>
      </c>
      <c r="AG4" s="265" t="s">
        <v>1</v>
      </c>
      <c r="AH4" s="265" t="s">
        <v>2</v>
      </c>
      <c r="AI4" s="265" t="s">
        <v>3</v>
      </c>
      <c r="AJ4" s="265" t="s">
        <v>4</v>
      </c>
      <c r="AK4" s="265" t="s">
        <v>5</v>
      </c>
      <c r="AL4" s="265" t="s">
        <v>6</v>
      </c>
      <c r="AM4" s="265" t="s">
        <v>7</v>
      </c>
      <c r="AN4" s="265" t="s">
        <v>425</v>
      </c>
      <c r="AO4" s="265" t="s">
        <v>426</v>
      </c>
      <c r="AP4" s="265" t="s">
        <v>273</v>
      </c>
      <c r="AQ4" s="265" t="s">
        <v>274</v>
      </c>
      <c r="AR4" s="265" t="s">
        <v>275</v>
      </c>
      <c r="AS4" s="265" t="s">
        <v>195</v>
      </c>
      <c r="AT4" s="265" t="s">
        <v>196</v>
      </c>
      <c r="AU4" s="265" t="s">
        <v>197</v>
      </c>
      <c r="AV4" s="265" t="s">
        <v>285</v>
      </c>
      <c r="AW4" s="265" t="s">
        <v>276</v>
      </c>
      <c r="AX4" s="265" t="s">
        <v>277</v>
      </c>
      <c r="AY4" s="265" t="s">
        <v>278</v>
      </c>
    </row>
    <row r="5" spans="1:51" s="322" customFormat="1" ht="20.149999999999999" customHeight="1">
      <c r="A5" s="322" t="s">
        <v>191</v>
      </c>
      <c r="B5" s="322" t="s">
        <v>269</v>
      </c>
      <c r="C5" s="322" t="s">
        <v>269</v>
      </c>
      <c r="D5" s="322" t="s">
        <v>199</v>
      </c>
      <c r="E5" s="322" t="s">
        <v>199</v>
      </c>
      <c r="F5" s="322" t="s">
        <v>117</v>
      </c>
      <c r="G5" s="322" t="s">
        <v>117</v>
      </c>
      <c r="H5" s="322" t="s">
        <v>117</v>
      </c>
      <c r="I5" s="322" t="s">
        <v>117</v>
      </c>
      <c r="J5" s="459" t="s">
        <v>117</v>
      </c>
      <c r="K5" s="322" t="s">
        <v>117</v>
      </c>
      <c r="L5" s="322" t="s">
        <v>117</v>
      </c>
      <c r="M5" s="322" t="s">
        <v>117</v>
      </c>
      <c r="N5" s="322" t="s">
        <v>117</v>
      </c>
      <c r="O5" s="322" t="s">
        <v>117</v>
      </c>
      <c r="P5" s="460" t="s">
        <v>117</v>
      </c>
      <c r="Q5" s="459" t="s">
        <v>117</v>
      </c>
      <c r="R5" s="460" t="s">
        <v>117</v>
      </c>
      <c r="S5" s="322" t="s">
        <v>117</v>
      </c>
      <c r="T5" s="322" t="s">
        <v>117</v>
      </c>
      <c r="U5" s="322" t="s">
        <v>117</v>
      </c>
      <c r="V5" s="322" t="s">
        <v>117</v>
      </c>
      <c r="W5" s="322" t="s">
        <v>117</v>
      </c>
      <c r="X5" s="322" t="s">
        <v>117</v>
      </c>
      <c r="Y5" s="322" t="s">
        <v>117</v>
      </c>
      <c r="Z5" s="322" t="s">
        <v>117</v>
      </c>
      <c r="AA5" s="322" t="s">
        <v>117</v>
      </c>
      <c r="AB5" s="322" t="s">
        <v>117</v>
      </c>
      <c r="AC5" s="322" t="s">
        <v>209</v>
      </c>
      <c r="AD5" s="322" t="s">
        <v>209</v>
      </c>
      <c r="AE5" s="322" t="s">
        <v>209</v>
      </c>
      <c r="AF5" s="322" t="s">
        <v>209</v>
      </c>
      <c r="AG5" s="322" t="s">
        <v>209</v>
      </c>
      <c r="AH5" s="322" t="s">
        <v>209</v>
      </c>
      <c r="AI5" s="322" t="s">
        <v>209</v>
      </c>
      <c r="AJ5" s="322" t="s">
        <v>209</v>
      </c>
      <c r="AK5" s="322" t="s">
        <v>209</v>
      </c>
      <c r="AL5" s="322" t="s">
        <v>209</v>
      </c>
      <c r="AM5" s="322" t="s">
        <v>209</v>
      </c>
      <c r="AN5" s="322" t="s">
        <v>209</v>
      </c>
      <c r="AO5" s="322" t="s">
        <v>209</v>
      </c>
      <c r="AP5" s="322" t="s">
        <v>209</v>
      </c>
      <c r="AQ5" s="322" t="s">
        <v>209</v>
      </c>
      <c r="AR5" s="322" t="s">
        <v>209</v>
      </c>
      <c r="AS5" s="322" t="s">
        <v>209</v>
      </c>
      <c r="AT5" s="322" t="s">
        <v>209</v>
      </c>
      <c r="AU5" s="322" t="s">
        <v>209</v>
      </c>
      <c r="AV5" s="322" t="s">
        <v>209</v>
      </c>
      <c r="AW5" s="322" t="s">
        <v>209</v>
      </c>
      <c r="AX5" s="322" t="s">
        <v>209</v>
      </c>
      <c r="AY5" s="322" t="s">
        <v>209</v>
      </c>
    </row>
    <row r="6" spans="1:51" ht="20.149999999999999" customHeight="1">
      <c r="A6" s="262">
        <v>5</v>
      </c>
      <c r="B6" s="264">
        <v>1.33</v>
      </c>
      <c r="C6" s="264">
        <v>1.33</v>
      </c>
      <c r="D6" s="264">
        <v>1</v>
      </c>
      <c r="E6" s="264">
        <v>1</v>
      </c>
      <c r="F6" s="263">
        <v>55.2</v>
      </c>
      <c r="G6" s="263">
        <v>88.666112499999997</v>
      </c>
      <c r="H6" s="263">
        <v>53.2</v>
      </c>
      <c r="I6" s="263">
        <v>53.2</v>
      </c>
      <c r="J6" s="461">
        <v>36.575000000000003</v>
      </c>
      <c r="K6" s="263">
        <v>36.575000000000003</v>
      </c>
      <c r="L6" s="263">
        <v>31.088750000000001</v>
      </c>
      <c r="M6" s="263">
        <v>36.575000000000003</v>
      </c>
      <c r="N6" s="263">
        <v>36.575000000000003</v>
      </c>
      <c r="O6" s="263">
        <v>33.25</v>
      </c>
      <c r="P6" s="462">
        <v>29.925000000000001</v>
      </c>
      <c r="Q6" s="461">
        <v>55.693750000000001</v>
      </c>
      <c r="R6" s="462">
        <v>51.537500000000001</v>
      </c>
      <c r="S6" s="263">
        <v>45.71875</v>
      </c>
      <c r="T6" s="263">
        <v>54.862500000000004</v>
      </c>
      <c r="U6" s="263">
        <v>38.403750000000002</v>
      </c>
      <c r="V6" s="263">
        <v>33.25</v>
      </c>
      <c r="W6" s="263">
        <v>36.575000000000003</v>
      </c>
      <c r="X6" s="263">
        <v>36.575000000000003</v>
      </c>
      <c r="Y6" s="263">
        <v>28.262500000000003</v>
      </c>
      <c r="Z6" s="263">
        <v>36.575000000000003</v>
      </c>
      <c r="AA6" s="263">
        <v>21.945</v>
      </c>
      <c r="AB6" s="263">
        <v>45.286499999999997</v>
      </c>
      <c r="AC6" s="263">
        <v>44.160000000000004</v>
      </c>
      <c r="AD6" s="263">
        <v>70.93289</v>
      </c>
      <c r="AE6" s="263">
        <v>42.56</v>
      </c>
      <c r="AF6" s="263">
        <v>42.56</v>
      </c>
      <c r="AG6" s="263">
        <v>29.26</v>
      </c>
      <c r="AH6" s="263">
        <v>34.134715999999997</v>
      </c>
      <c r="AI6" s="263">
        <v>29.01450860000001</v>
      </c>
      <c r="AJ6" s="263">
        <v>29.26</v>
      </c>
      <c r="AK6" s="263">
        <v>34.134715999999997</v>
      </c>
      <c r="AL6" s="263">
        <v>31.031560000000002</v>
      </c>
      <c r="AM6" s="263">
        <v>28.728000000000005</v>
      </c>
      <c r="AN6" s="263">
        <v>44.555</v>
      </c>
      <c r="AO6" s="263">
        <v>49.476000000000006</v>
      </c>
      <c r="AP6" s="263">
        <v>40.232500000000002</v>
      </c>
      <c r="AQ6" s="263">
        <v>48.278999999999996</v>
      </c>
      <c r="AR6" s="263">
        <v>36.867600000000003</v>
      </c>
      <c r="AS6" s="263">
        <v>31.92</v>
      </c>
      <c r="AT6" s="263">
        <v>35.112000000000002</v>
      </c>
      <c r="AU6" s="263">
        <v>35.112000000000002</v>
      </c>
      <c r="AV6" s="263">
        <v>27.131999999999998</v>
      </c>
      <c r="AW6" s="263">
        <v>35.112000000000002</v>
      </c>
      <c r="AX6" s="263">
        <v>19.311600000000002</v>
      </c>
      <c r="AY6" s="263">
        <v>39.852119999999999</v>
      </c>
    </row>
    <row r="7" spans="1:51" ht="20.149999999999999" customHeight="1">
      <c r="A7" s="262">
        <v>6</v>
      </c>
      <c r="B7" s="264">
        <v>1.33</v>
      </c>
      <c r="C7" s="264">
        <v>1.33</v>
      </c>
      <c r="D7" s="264">
        <v>1</v>
      </c>
      <c r="E7" s="264">
        <v>1</v>
      </c>
      <c r="F7" s="263">
        <v>66.72</v>
      </c>
      <c r="G7" s="263">
        <v>106.39933500000001</v>
      </c>
      <c r="H7" s="263">
        <v>63.84</v>
      </c>
      <c r="I7" s="263">
        <v>63.84</v>
      </c>
      <c r="J7" s="461">
        <v>43.89</v>
      </c>
      <c r="K7" s="263">
        <v>43.89</v>
      </c>
      <c r="L7" s="263">
        <v>37.3065</v>
      </c>
      <c r="M7" s="263">
        <v>43.89</v>
      </c>
      <c r="N7" s="263">
        <v>43.89</v>
      </c>
      <c r="O7" s="263">
        <v>39.900000000000006</v>
      </c>
      <c r="P7" s="462">
        <v>35.910000000000004</v>
      </c>
      <c r="Q7" s="461">
        <v>66.83250000000001</v>
      </c>
      <c r="R7" s="462">
        <v>61.845000000000006</v>
      </c>
      <c r="S7" s="263">
        <v>54.862500000000004</v>
      </c>
      <c r="T7" s="263">
        <v>65.835000000000008</v>
      </c>
      <c r="U7" s="263">
        <v>46.084500000000013</v>
      </c>
      <c r="V7" s="263">
        <v>39.9</v>
      </c>
      <c r="W7" s="263">
        <v>43.89</v>
      </c>
      <c r="X7" s="263">
        <v>43.89</v>
      </c>
      <c r="Y7" s="263">
        <v>33.914999999999999</v>
      </c>
      <c r="Z7" s="263">
        <v>43.89</v>
      </c>
      <c r="AA7" s="263">
        <v>26.333999999999996</v>
      </c>
      <c r="AB7" s="263">
        <v>54.343800000000002</v>
      </c>
      <c r="AC7" s="263">
        <v>46.25333333333333</v>
      </c>
      <c r="AD7" s="263">
        <v>70.93289</v>
      </c>
      <c r="AE7" s="263">
        <v>42.56</v>
      </c>
      <c r="AF7" s="263">
        <v>42.56</v>
      </c>
      <c r="AG7" s="263">
        <v>29.26</v>
      </c>
      <c r="AH7" s="263">
        <v>38.198930000000004</v>
      </c>
      <c r="AI7" s="263">
        <v>32.469090500000007</v>
      </c>
      <c r="AJ7" s="263">
        <v>29.26</v>
      </c>
      <c r="AK7" s="263">
        <v>38.198930000000004</v>
      </c>
      <c r="AL7" s="263">
        <v>34.726300000000002</v>
      </c>
      <c r="AM7" s="263">
        <v>31.92</v>
      </c>
      <c r="AN7" s="263">
        <v>44.555</v>
      </c>
      <c r="AO7" s="263">
        <v>54.973333333333329</v>
      </c>
      <c r="AP7" s="263">
        <v>45.71875</v>
      </c>
      <c r="AQ7" s="263">
        <v>54.862500000000004</v>
      </c>
      <c r="AR7" s="263">
        <v>40.964000000000006</v>
      </c>
      <c r="AS7" s="263">
        <v>35.466666666666669</v>
      </c>
      <c r="AT7" s="263">
        <v>39.013333333333335</v>
      </c>
      <c r="AU7" s="263">
        <v>39.013333333333335</v>
      </c>
      <c r="AV7" s="263">
        <v>30.146666666666665</v>
      </c>
      <c r="AW7" s="263">
        <v>39.013333333333335</v>
      </c>
      <c r="AX7" s="263">
        <v>21.945</v>
      </c>
      <c r="AY7" s="263">
        <v>45.286499999999997</v>
      </c>
    </row>
    <row r="8" spans="1:51" ht="20.149999999999999" customHeight="1">
      <c r="A8" s="262">
        <v>7</v>
      </c>
      <c r="B8" s="264">
        <v>1.33</v>
      </c>
      <c r="C8" s="264">
        <v>1.33</v>
      </c>
      <c r="D8" s="264">
        <v>1</v>
      </c>
      <c r="E8" s="264">
        <v>1</v>
      </c>
      <c r="F8" s="263">
        <v>78.400000000000006</v>
      </c>
      <c r="G8" s="263">
        <v>124.13255750000002</v>
      </c>
      <c r="H8" s="263">
        <v>74.48</v>
      </c>
      <c r="I8" s="263">
        <v>74.48</v>
      </c>
      <c r="J8" s="461">
        <v>51.205000000000005</v>
      </c>
      <c r="K8" s="263">
        <v>51.205000000000005</v>
      </c>
      <c r="L8" s="263">
        <v>43.524250000000002</v>
      </c>
      <c r="M8" s="263">
        <v>51.205000000000005</v>
      </c>
      <c r="N8" s="263">
        <v>51.205000000000005</v>
      </c>
      <c r="O8" s="263">
        <v>46.550000000000004</v>
      </c>
      <c r="P8" s="462">
        <v>42.750000000000007</v>
      </c>
      <c r="Q8" s="461">
        <v>77.971249999999998</v>
      </c>
      <c r="R8" s="462">
        <v>73.625000000000014</v>
      </c>
      <c r="S8" s="263">
        <v>64.006250000000009</v>
      </c>
      <c r="T8" s="263">
        <v>76.807500000000005</v>
      </c>
      <c r="U8" s="263">
        <v>54.862500000000011</v>
      </c>
      <c r="V8" s="263">
        <v>47.500000000000007</v>
      </c>
      <c r="W8" s="263">
        <v>52.250000000000014</v>
      </c>
      <c r="X8" s="263">
        <v>52.250000000000014</v>
      </c>
      <c r="Y8" s="263">
        <v>40.375000000000014</v>
      </c>
      <c r="Z8" s="263">
        <v>52.250000000000014</v>
      </c>
      <c r="AA8" s="263">
        <v>30.722999999999999</v>
      </c>
      <c r="AB8" s="263">
        <v>63.4011</v>
      </c>
      <c r="AC8" s="263">
        <v>49.740000000000009</v>
      </c>
      <c r="AD8" s="263">
        <v>70.93289</v>
      </c>
      <c r="AE8" s="263">
        <v>42.56</v>
      </c>
      <c r="AF8" s="263">
        <v>42.56</v>
      </c>
      <c r="AG8" s="263">
        <v>29.26</v>
      </c>
      <c r="AH8" s="263">
        <v>41.101940000000006</v>
      </c>
      <c r="AI8" s="263">
        <v>34.93664900000001</v>
      </c>
      <c r="AJ8" s="263">
        <v>29.26</v>
      </c>
      <c r="AK8" s="263">
        <v>41.101940000000006</v>
      </c>
      <c r="AL8" s="263">
        <v>37.365400000000001</v>
      </c>
      <c r="AM8" s="263">
        <v>34.200000000000003</v>
      </c>
      <c r="AN8" s="263">
        <v>44.555</v>
      </c>
      <c r="AO8" s="263">
        <v>58.9</v>
      </c>
      <c r="AP8" s="263">
        <v>49.637500000000003</v>
      </c>
      <c r="AQ8" s="263">
        <v>59.565000000000005</v>
      </c>
      <c r="AR8" s="263">
        <v>43.89</v>
      </c>
      <c r="AS8" s="263">
        <v>38</v>
      </c>
      <c r="AT8" s="263">
        <v>41.800000000000004</v>
      </c>
      <c r="AU8" s="263">
        <v>41.800000000000004</v>
      </c>
      <c r="AV8" s="263">
        <v>32.299999999999997</v>
      </c>
      <c r="AW8" s="263">
        <v>41.800000000000004</v>
      </c>
      <c r="AX8" s="263">
        <v>23.826000000000001</v>
      </c>
      <c r="AY8" s="263">
        <v>49.168199999999992</v>
      </c>
    </row>
    <row r="9" spans="1:51" ht="20.149999999999999" customHeight="1">
      <c r="A9" s="262">
        <v>8</v>
      </c>
      <c r="B9" s="264">
        <v>1.33</v>
      </c>
      <c r="C9" s="264">
        <v>1.33</v>
      </c>
      <c r="D9" s="264">
        <v>1</v>
      </c>
      <c r="E9" s="264">
        <v>1</v>
      </c>
      <c r="F9" s="263">
        <v>90.240000000000009</v>
      </c>
      <c r="G9" s="263">
        <v>141.86578</v>
      </c>
      <c r="H9" s="263">
        <v>85.12</v>
      </c>
      <c r="I9" s="263">
        <v>85.12</v>
      </c>
      <c r="J9" s="461">
        <v>58.52</v>
      </c>
      <c r="K9" s="263">
        <v>64.015343002187521</v>
      </c>
      <c r="L9" s="263">
        <v>54.413041551859401</v>
      </c>
      <c r="M9" s="263">
        <v>58.52</v>
      </c>
      <c r="N9" s="263">
        <v>64.015343002187521</v>
      </c>
      <c r="O9" s="263">
        <v>58.195766365624998</v>
      </c>
      <c r="P9" s="462">
        <v>53.865000000000002</v>
      </c>
      <c r="Q9" s="461">
        <v>89.11</v>
      </c>
      <c r="R9" s="462">
        <v>92.767499999999998</v>
      </c>
      <c r="S9" s="263">
        <v>75.578808593749997</v>
      </c>
      <c r="T9" s="263">
        <v>90.694570312500005</v>
      </c>
      <c r="U9" s="263">
        <v>69.126750000000015</v>
      </c>
      <c r="V9" s="263">
        <v>59.85</v>
      </c>
      <c r="W9" s="263">
        <v>65.835000000000008</v>
      </c>
      <c r="X9" s="263">
        <v>65.835000000000008</v>
      </c>
      <c r="Y9" s="263">
        <v>50.872500000000009</v>
      </c>
      <c r="Z9" s="263">
        <v>65.835000000000008</v>
      </c>
      <c r="AA9" s="263">
        <v>36.277828124999999</v>
      </c>
      <c r="AB9" s="263">
        <v>74.864245312500003</v>
      </c>
      <c r="AC9" s="263">
        <v>52.435000000000002</v>
      </c>
      <c r="AD9" s="263">
        <v>70.93289</v>
      </c>
      <c r="AE9" s="263">
        <v>42.56</v>
      </c>
      <c r="AF9" s="263">
        <v>42.56</v>
      </c>
      <c r="AG9" s="263">
        <v>29.26</v>
      </c>
      <c r="AH9" s="263">
        <v>43.279197500000009</v>
      </c>
      <c r="AI9" s="263">
        <v>36.787317875000006</v>
      </c>
      <c r="AJ9" s="263">
        <v>29.26</v>
      </c>
      <c r="AK9" s="263">
        <v>43.279197500000009</v>
      </c>
      <c r="AL9" s="263">
        <v>39.344725000000004</v>
      </c>
      <c r="AM9" s="263">
        <v>35.910000000000004</v>
      </c>
      <c r="AN9" s="263">
        <v>44.555</v>
      </c>
      <c r="AO9" s="263">
        <v>61.845000000000006</v>
      </c>
      <c r="AP9" s="263">
        <v>52.576562500000001</v>
      </c>
      <c r="AQ9" s="263">
        <v>63.091875000000002</v>
      </c>
      <c r="AR9" s="263">
        <v>46.084500000000013</v>
      </c>
      <c r="AS9" s="263">
        <v>39.900000000000006</v>
      </c>
      <c r="AT9" s="263">
        <v>43.89</v>
      </c>
      <c r="AU9" s="263">
        <v>43.89</v>
      </c>
      <c r="AV9" s="263">
        <v>33.914999999999999</v>
      </c>
      <c r="AW9" s="263">
        <v>43.89</v>
      </c>
      <c r="AX9" s="263">
        <v>25.236749999999997</v>
      </c>
      <c r="AY9" s="263">
        <v>52.079475000000002</v>
      </c>
    </row>
    <row r="10" spans="1:51" ht="20.149999999999999" customHeight="1">
      <c r="A10" s="262">
        <v>9</v>
      </c>
      <c r="B10" s="264">
        <v>1.33</v>
      </c>
      <c r="C10" s="264">
        <v>1.33</v>
      </c>
      <c r="D10" s="264">
        <v>1</v>
      </c>
      <c r="E10" s="264">
        <v>1</v>
      </c>
      <c r="F10" s="263">
        <v>102.24000000000001</v>
      </c>
      <c r="G10" s="263">
        <v>159.59900249999998</v>
      </c>
      <c r="H10" s="263">
        <v>95.76</v>
      </c>
      <c r="I10" s="263">
        <v>95.76</v>
      </c>
      <c r="J10" s="461">
        <v>65.835000000000008</v>
      </c>
      <c r="K10" s="263">
        <v>77.763281557500008</v>
      </c>
      <c r="L10" s="263">
        <v>66.098789323875025</v>
      </c>
      <c r="M10" s="263">
        <v>65.835000000000008</v>
      </c>
      <c r="N10" s="263">
        <v>77.763281557500008</v>
      </c>
      <c r="O10" s="263">
        <v>70.693892324999993</v>
      </c>
      <c r="P10" s="462">
        <v>65.170000000000016</v>
      </c>
      <c r="Q10" s="461">
        <v>100.24875</v>
      </c>
      <c r="R10" s="462">
        <v>112.23722222222224</v>
      </c>
      <c r="S10" s="263">
        <v>92.580468750000009</v>
      </c>
      <c r="T10" s="263">
        <v>111.09656250000002</v>
      </c>
      <c r="U10" s="263">
        <v>84.488250000000008</v>
      </c>
      <c r="V10" s="263">
        <v>73.150000000000006</v>
      </c>
      <c r="W10" s="263">
        <v>80.465000000000003</v>
      </c>
      <c r="X10" s="263">
        <v>79.652222222222235</v>
      </c>
      <c r="Y10" s="263">
        <v>61.549444444444447</v>
      </c>
      <c r="Z10" s="263">
        <v>79.652222222222221</v>
      </c>
      <c r="AA10" s="263">
        <v>44.438625000000002</v>
      </c>
      <c r="AB10" s="263">
        <v>91.705162500000029</v>
      </c>
      <c r="AC10" s="263">
        <v>54.602222222222224</v>
      </c>
      <c r="AD10" s="263">
        <v>70.93289</v>
      </c>
      <c r="AE10" s="263">
        <v>42.56</v>
      </c>
      <c r="AF10" s="263">
        <v>42.56</v>
      </c>
      <c r="AG10" s="263">
        <v>29.26</v>
      </c>
      <c r="AH10" s="263">
        <v>44.972619999999999</v>
      </c>
      <c r="AI10" s="263">
        <v>40.067181000000012</v>
      </c>
      <c r="AJ10" s="263">
        <v>29.26</v>
      </c>
      <c r="AK10" s="263">
        <v>44.972619999999999</v>
      </c>
      <c r="AL10" s="263">
        <v>40.884200000000007</v>
      </c>
      <c r="AM10" s="263">
        <v>37.24</v>
      </c>
      <c r="AN10" s="263">
        <v>44.555</v>
      </c>
      <c r="AO10" s="263">
        <v>64.135555555555555</v>
      </c>
      <c r="AP10" s="263">
        <v>54.862500000000004</v>
      </c>
      <c r="AQ10" s="263">
        <v>65.835000000000008</v>
      </c>
      <c r="AR10" s="263">
        <v>51.205000000000005</v>
      </c>
      <c r="AS10" s="263">
        <v>44.333333333333329</v>
      </c>
      <c r="AT10" s="263">
        <v>48.766666666666673</v>
      </c>
      <c r="AU10" s="263">
        <v>45.515555555555558</v>
      </c>
      <c r="AV10" s="263">
        <v>35.171111111111109</v>
      </c>
      <c r="AW10" s="263">
        <v>45.515555555555558</v>
      </c>
      <c r="AX10" s="263">
        <v>26.333999999999996</v>
      </c>
      <c r="AY10" s="263">
        <v>54.343800000000002</v>
      </c>
    </row>
    <row r="11" spans="1:51" ht="20.149999999999999" customHeight="1">
      <c r="A11" s="262">
        <v>10</v>
      </c>
      <c r="B11" s="264">
        <v>1.33</v>
      </c>
      <c r="C11" s="264">
        <v>1.33</v>
      </c>
      <c r="D11" s="264">
        <v>1</v>
      </c>
      <c r="E11" s="264">
        <v>1</v>
      </c>
      <c r="F11" s="263">
        <v>114.4</v>
      </c>
      <c r="G11" s="263">
        <v>177.33222499999999</v>
      </c>
      <c r="H11" s="263">
        <v>106.4</v>
      </c>
      <c r="I11" s="263">
        <v>106.4</v>
      </c>
      <c r="J11" s="461">
        <v>73.150000000000006</v>
      </c>
      <c r="K11" s="263">
        <v>91.687632401750008</v>
      </c>
      <c r="L11" s="263">
        <v>82.89504300000003</v>
      </c>
      <c r="M11" s="263">
        <v>73.150000000000006</v>
      </c>
      <c r="N11" s="263">
        <v>91.687632401750008</v>
      </c>
      <c r="O11" s="263">
        <v>83.352393092500037</v>
      </c>
      <c r="P11" s="462">
        <v>76.608000000000004</v>
      </c>
      <c r="Q11" s="461">
        <v>111.3875</v>
      </c>
      <c r="R11" s="462">
        <v>131.93600000000001</v>
      </c>
      <c r="S11" s="263">
        <v>109.839296875</v>
      </c>
      <c r="T11" s="263">
        <v>131.80715625000002</v>
      </c>
      <c r="U11" s="263">
        <v>107.5305</v>
      </c>
      <c r="V11" s="263">
        <v>93.100000000000009</v>
      </c>
      <c r="W11" s="263">
        <v>102.41000000000001</v>
      </c>
      <c r="X11" s="263">
        <v>93.632000000000019</v>
      </c>
      <c r="Y11" s="263">
        <v>72.352000000000018</v>
      </c>
      <c r="Z11" s="263">
        <v>93.632000000000019</v>
      </c>
      <c r="AA11" s="263">
        <v>52.722862500000012</v>
      </c>
      <c r="AB11" s="263">
        <v>108.80081625000001</v>
      </c>
      <c r="AC11" s="263">
        <v>56.400000000000006</v>
      </c>
      <c r="AD11" s="263">
        <v>70.93289</v>
      </c>
      <c r="AE11" s="263">
        <v>42.56</v>
      </c>
      <c r="AF11" s="263">
        <v>42.56</v>
      </c>
      <c r="AG11" s="263">
        <v>29.26</v>
      </c>
      <c r="AH11" s="263">
        <v>46.327358000000004</v>
      </c>
      <c r="AI11" s="263">
        <v>43.521762900000006</v>
      </c>
      <c r="AJ11" s="263">
        <v>29.26</v>
      </c>
      <c r="AK11" s="263">
        <v>46.327358000000004</v>
      </c>
      <c r="AL11" s="263">
        <v>42.115780000000001</v>
      </c>
      <c r="AM11" s="263">
        <v>38.303999999999995</v>
      </c>
      <c r="AN11" s="263">
        <v>44.555</v>
      </c>
      <c r="AO11" s="263">
        <v>65.967999999999989</v>
      </c>
      <c r="AP11" s="263">
        <v>56.691250000000004</v>
      </c>
      <c r="AQ11" s="263">
        <v>68.029500000000013</v>
      </c>
      <c r="AR11" s="263">
        <v>55.301400000000001</v>
      </c>
      <c r="AS11" s="263">
        <v>47.88</v>
      </c>
      <c r="AT11" s="263">
        <v>52.668000000000006</v>
      </c>
      <c r="AU11" s="263">
        <v>46.81600000000001</v>
      </c>
      <c r="AV11" s="263">
        <v>36.176000000000002</v>
      </c>
      <c r="AW11" s="263">
        <v>46.81600000000001</v>
      </c>
      <c r="AX11" s="263">
        <v>28.967400000000001</v>
      </c>
      <c r="AY11" s="263">
        <v>56.155260000000006</v>
      </c>
    </row>
    <row r="12" spans="1:51" ht="20.149999999999999" customHeight="1">
      <c r="A12" s="262">
        <v>11</v>
      </c>
      <c r="B12" s="264">
        <v>1.33</v>
      </c>
      <c r="C12" s="264">
        <v>1.33</v>
      </c>
      <c r="D12" s="264">
        <v>1</v>
      </c>
      <c r="E12" s="264">
        <v>1</v>
      </c>
      <c r="F12" s="263">
        <v>131.7965413777882</v>
      </c>
      <c r="G12" s="263">
        <v>195.0654475</v>
      </c>
      <c r="H12" s="263">
        <v>117.04</v>
      </c>
      <c r="I12" s="263">
        <v>117.04</v>
      </c>
      <c r="J12" s="461">
        <v>80.465000000000003</v>
      </c>
      <c r="K12" s="263">
        <v>105.74028309250001</v>
      </c>
      <c r="L12" s="263">
        <v>101.54829300000002</v>
      </c>
      <c r="M12" s="263">
        <v>80.465000000000003</v>
      </c>
      <c r="N12" s="263">
        <v>105.74028309250001</v>
      </c>
      <c r="O12" s="263">
        <v>96.127530084090921</v>
      </c>
      <c r="P12" s="462">
        <v>88.142727272727285</v>
      </c>
      <c r="Q12" s="461">
        <v>122.52625</v>
      </c>
      <c r="R12" s="462">
        <v>151.80136363636362</v>
      </c>
      <c r="S12" s="263">
        <v>127.28515625000003</v>
      </c>
      <c r="T12" s="263">
        <v>152.74218750000003</v>
      </c>
      <c r="U12" s="263">
        <v>130.57275000000001</v>
      </c>
      <c r="V12" s="263">
        <v>113.05000000000001</v>
      </c>
      <c r="W12" s="263">
        <v>124.355</v>
      </c>
      <c r="X12" s="263">
        <v>107.73</v>
      </c>
      <c r="Y12" s="263">
        <v>83.245909090909095</v>
      </c>
      <c r="Z12" s="263">
        <v>107.73</v>
      </c>
      <c r="AA12" s="263">
        <v>65.835000000000008</v>
      </c>
      <c r="AB12" s="263">
        <v>126.08173295454546</v>
      </c>
      <c r="AC12" s="263">
        <v>57.92909090909091</v>
      </c>
      <c r="AD12" s="263">
        <v>70.93289</v>
      </c>
      <c r="AE12" s="263">
        <v>42.56</v>
      </c>
      <c r="AF12" s="263">
        <v>42.56</v>
      </c>
      <c r="AG12" s="263">
        <v>29.26</v>
      </c>
      <c r="AH12" s="263">
        <v>47.435780000000001</v>
      </c>
      <c r="AI12" s="263">
        <v>46.348239000000014</v>
      </c>
      <c r="AJ12" s="263">
        <v>30.710909090909091</v>
      </c>
      <c r="AK12" s="263">
        <v>47.435780000000001</v>
      </c>
      <c r="AL12" s="263">
        <v>43.123436363636365</v>
      </c>
      <c r="AM12" s="263">
        <v>39.174545454545452</v>
      </c>
      <c r="AN12" s="263">
        <v>44.555</v>
      </c>
      <c r="AO12" s="263">
        <v>67.467272727272729</v>
      </c>
      <c r="AP12" s="263">
        <v>58.1875</v>
      </c>
      <c r="AQ12" s="263">
        <v>69.825000000000003</v>
      </c>
      <c r="AR12" s="263">
        <v>58.653000000000006</v>
      </c>
      <c r="AS12" s="263">
        <v>50.781818181818181</v>
      </c>
      <c r="AT12" s="263">
        <v>55.86</v>
      </c>
      <c r="AU12" s="263">
        <v>47.88</v>
      </c>
      <c r="AV12" s="263">
        <v>36.99818181818182</v>
      </c>
      <c r="AW12" s="263">
        <v>47.88</v>
      </c>
      <c r="AX12" s="263">
        <v>31.122</v>
      </c>
      <c r="AY12" s="263">
        <v>57.637363636363638</v>
      </c>
    </row>
    <row r="13" spans="1:51" ht="20.149999999999999" customHeight="1">
      <c r="A13" s="262">
        <v>12</v>
      </c>
      <c r="B13" s="264">
        <v>1.33</v>
      </c>
      <c r="C13" s="264">
        <v>1.33</v>
      </c>
      <c r="D13" s="264">
        <v>1</v>
      </c>
      <c r="E13" s="264">
        <v>1</v>
      </c>
      <c r="F13" s="263">
        <v>149.75913610084351</v>
      </c>
      <c r="G13" s="263">
        <v>212.79867000000002</v>
      </c>
      <c r="H13" s="263">
        <v>127.68</v>
      </c>
      <c r="I13" s="263">
        <v>127.68</v>
      </c>
      <c r="J13" s="461">
        <v>87.78</v>
      </c>
      <c r="K13" s="263">
        <v>119.88915866812501</v>
      </c>
      <c r="L13" s="263">
        <v>120.20154300000003</v>
      </c>
      <c r="M13" s="263">
        <v>87.78</v>
      </c>
      <c r="N13" s="263">
        <v>119.88915866812501</v>
      </c>
      <c r="O13" s="263">
        <v>108.99014424375001</v>
      </c>
      <c r="P13" s="462">
        <v>99.75</v>
      </c>
      <c r="Q13" s="461">
        <v>133.66500000000002</v>
      </c>
      <c r="R13" s="462">
        <v>171.79166666666671</v>
      </c>
      <c r="S13" s="263">
        <v>144.87128906250001</v>
      </c>
      <c r="T13" s="263">
        <v>173.845546875</v>
      </c>
      <c r="U13" s="263">
        <v>153.61500000000001</v>
      </c>
      <c r="V13" s="263">
        <v>133</v>
      </c>
      <c r="W13" s="263">
        <v>146.30000000000001</v>
      </c>
      <c r="X13" s="263">
        <v>121.91666666666669</v>
      </c>
      <c r="Y13" s="263">
        <v>94.208333333333357</v>
      </c>
      <c r="Z13" s="263">
        <v>121.91666666666669</v>
      </c>
      <c r="AA13" s="263">
        <v>79.001999999999995</v>
      </c>
      <c r="AB13" s="263">
        <v>143.50159687500002</v>
      </c>
      <c r="AC13" s="263">
        <v>59.256666666666661</v>
      </c>
      <c r="AD13" s="263">
        <v>70.93289</v>
      </c>
      <c r="AE13" s="263">
        <v>42.56</v>
      </c>
      <c r="AF13" s="263">
        <v>42.56</v>
      </c>
      <c r="AG13" s="263">
        <v>29.26</v>
      </c>
      <c r="AH13" s="263">
        <v>48.359465000000007</v>
      </c>
      <c r="AI13" s="263">
        <v>48.703635750000004</v>
      </c>
      <c r="AJ13" s="263">
        <v>31.92</v>
      </c>
      <c r="AK13" s="263">
        <v>48.359465000000007</v>
      </c>
      <c r="AL13" s="263">
        <v>43.963149999999999</v>
      </c>
      <c r="AM13" s="263">
        <v>39.900000000000006</v>
      </c>
      <c r="AN13" s="263">
        <v>44.555</v>
      </c>
      <c r="AO13" s="263">
        <v>68.716666666666669</v>
      </c>
      <c r="AP13" s="263">
        <v>59.434375000000003</v>
      </c>
      <c r="AQ13" s="263">
        <v>71.321250000000006</v>
      </c>
      <c r="AR13" s="263">
        <v>61.446000000000005</v>
      </c>
      <c r="AS13" s="263">
        <v>53.2</v>
      </c>
      <c r="AT13" s="263">
        <v>58.52</v>
      </c>
      <c r="AU13" s="263">
        <v>48.766666666666666</v>
      </c>
      <c r="AV13" s="263">
        <v>37.683333333333337</v>
      </c>
      <c r="AW13" s="263">
        <v>48.766666666666666</v>
      </c>
      <c r="AX13" s="263">
        <v>32.917500000000004</v>
      </c>
      <c r="AY13" s="263">
        <v>58.872450000000001</v>
      </c>
    </row>
    <row r="14" spans="1:51" ht="20.149999999999999" customHeight="1">
      <c r="A14" s="262">
        <v>13</v>
      </c>
      <c r="B14" s="264">
        <v>1.33</v>
      </c>
      <c r="C14" s="264">
        <v>1.33</v>
      </c>
      <c r="D14" s="264">
        <v>1</v>
      </c>
      <c r="E14" s="264">
        <v>1</v>
      </c>
      <c r="F14" s="263">
        <v>167.95922412854625</v>
      </c>
      <c r="G14" s="263">
        <v>230.5318925</v>
      </c>
      <c r="H14" s="263">
        <v>138.32</v>
      </c>
      <c r="I14" s="263">
        <v>138.32</v>
      </c>
      <c r="J14" s="461">
        <v>95.094999999999999</v>
      </c>
      <c r="K14" s="263">
        <v>134.11205338596156</v>
      </c>
      <c r="L14" s="263">
        <v>138.85479300000003</v>
      </c>
      <c r="M14" s="263">
        <v>95.094999999999999</v>
      </c>
      <c r="N14" s="263">
        <v>134.11205338596156</v>
      </c>
      <c r="O14" s="263">
        <v>121.92004853269231</v>
      </c>
      <c r="P14" s="462">
        <v>111.41307692307691</v>
      </c>
      <c r="Q14" s="461">
        <v>144.80375000000001</v>
      </c>
      <c r="R14" s="462">
        <v>191.87807692307695</v>
      </c>
      <c r="S14" s="263">
        <v>162.56532451923078</v>
      </c>
      <c r="T14" s="263">
        <v>195.07838942307694</v>
      </c>
      <c r="U14" s="263">
        <v>176.65725</v>
      </c>
      <c r="V14" s="263">
        <v>152.95000000000002</v>
      </c>
      <c r="W14" s="263">
        <v>168.245</v>
      </c>
      <c r="X14" s="263">
        <v>137.655</v>
      </c>
      <c r="Y14" s="263">
        <v>105.22346153846154</v>
      </c>
      <c r="Z14" s="263">
        <v>136.17153846153846</v>
      </c>
      <c r="AA14" s="263">
        <v>92.168999999999997</v>
      </c>
      <c r="AB14" s="263">
        <v>161.02834326923079</v>
      </c>
      <c r="AC14" s="263">
        <v>60.42923076923077</v>
      </c>
      <c r="AD14" s="263">
        <v>70.93289</v>
      </c>
      <c r="AE14" s="263">
        <v>42.56</v>
      </c>
      <c r="AF14" s="263">
        <v>42.56</v>
      </c>
      <c r="AG14" s="263">
        <v>29.26</v>
      </c>
      <c r="AH14" s="263">
        <v>49.141044615384615</v>
      </c>
      <c r="AI14" s="263">
        <v>50.696663769230781</v>
      </c>
      <c r="AJ14" s="263">
        <v>32.943076923076923</v>
      </c>
      <c r="AK14" s="263">
        <v>49.141044615384615</v>
      </c>
      <c r="AL14" s="263">
        <v>44.673676923076926</v>
      </c>
      <c r="AM14" s="263">
        <v>40.513846153846153</v>
      </c>
      <c r="AN14" s="263">
        <v>44.555</v>
      </c>
      <c r="AO14" s="263">
        <v>69.773846153846151</v>
      </c>
      <c r="AP14" s="263">
        <v>60.489423076923075</v>
      </c>
      <c r="AQ14" s="263">
        <v>72.587307692307704</v>
      </c>
      <c r="AR14" s="263">
        <v>63.809307692307698</v>
      </c>
      <c r="AS14" s="263">
        <v>55.246153846153852</v>
      </c>
      <c r="AT14" s="263">
        <v>60.770769230769233</v>
      </c>
      <c r="AU14" s="263">
        <v>49.721538461538465</v>
      </c>
      <c r="AV14" s="263">
        <v>38.263076923076923</v>
      </c>
      <c r="AW14" s="263">
        <v>49.516923076923071</v>
      </c>
      <c r="AX14" s="263">
        <v>34.436769230769229</v>
      </c>
      <c r="AY14" s="263">
        <v>59.917523076923075</v>
      </c>
    </row>
    <row r="15" spans="1:51" ht="20.149999999999999" customHeight="1">
      <c r="A15" s="262">
        <v>14</v>
      </c>
      <c r="B15" s="264">
        <v>1.33</v>
      </c>
      <c r="C15" s="264">
        <v>1.33</v>
      </c>
      <c r="D15" s="264">
        <v>1</v>
      </c>
      <c r="E15" s="264">
        <v>1</v>
      </c>
      <c r="F15" s="263">
        <v>186.38019723865878</v>
      </c>
      <c r="G15" s="263">
        <v>248.26511500000004</v>
      </c>
      <c r="H15" s="263">
        <v>148.96</v>
      </c>
      <c r="I15" s="263">
        <v>148.96</v>
      </c>
      <c r="J15" s="461">
        <v>102.41000000000001</v>
      </c>
      <c r="K15" s="263">
        <v>148.39310600125</v>
      </c>
      <c r="L15" s="263">
        <v>157.50804300000001</v>
      </c>
      <c r="M15" s="263">
        <v>102.41000000000001</v>
      </c>
      <c r="N15" s="263">
        <v>148.39310600125</v>
      </c>
      <c r="O15" s="263">
        <v>134.90282363750001</v>
      </c>
      <c r="P15" s="462">
        <v>123.11999999999999</v>
      </c>
      <c r="Q15" s="461">
        <v>155.9425</v>
      </c>
      <c r="R15" s="462">
        <v>212.04</v>
      </c>
      <c r="S15" s="263">
        <v>180.34414062500002</v>
      </c>
      <c r="T15" s="263">
        <v>216.41296875000006</v>
      </c>
      <c r="U15" s="263">
        <v>199.69950000000006</v>
      </c>
      <c r="V15" s="263">
        <v>172.9</v>
      </c>
      <c r="W15" s="263">
        <v>190.19</v>
      </c>
      <c r="X15" s="263">
        <v>155.60999999999999</v>
      </c>
      <c r="Y15" s="263">
        <v>116.28000000000002</v>
      </c>
      <c r="Z15" s="263">
        <v>150.47999999999999</v>
      </c>
      <c r="AA15" s="263">
        <v>105.33599999999998</v>
      </c>
      <c r="AB15" s="263">
        <v>178.63906875000001</v>
      </c>
      <c r="AC15" s="263">
        <v>61.480000000000004</v>
      </c>
      <c r="AD15" s="263">
        <v>70.93289</v>
      </c>
      <c r="AE15" s="263">
        <v>42.56</v>
      </c>
      <c r="AF15" s="263">
        <v>42.56</v>
      </c>
      <c r="AG15" s="263">
        <v>30.400000000000002</v>
      </c>
      <c r="AH15" s="263">
        <v>49.810970000000005</v>
      </c>
      <c r="AI15" s="263">
        <v>52.404973500000011</v>
      </c>
      <c r="AJ15" s="263">
        <v>33.82</v>
      </c>
      <c r="AK15" s="263">
        <v>49.810970000000005</v>
      </c>
      <c r="AL15" s="263">
        <v>45.282700000000006</v>
      </c>
      <c r="AM15" s="263">
        <v>41.040000000000006</v>
      </c>
      <c r="AN15" s="263">
        <v>44.555</v>
      </c>
      <c r="AO15" s="263">
        <v>70.679999999999993</v>
      </c>
      <c r="AP15" s="263">
        <v>61.393750000000011</v>
      </c>
      <c r="AQ15" s="263">
        <v>73.672499999999999</v>
      </c>
      <c r="AR15" s="263">
        <v>65.835000000000008</v>
      </c>
      <c r="AS15" s="263">
        <v>57.000000000000007</v>
      </c>
      <c r="AT15" s="263">
        <v>62.70000000000001</v>
      </c>
      <c r="AU15" s="263">
        <v>51.3</v>
      </c>
      <c r="AV15" s="263">
        <v>38.76</v>
      </c>
      <c r="AW15" s="263">
        <v>50.160000000000004</v>
      </c>
      <c r="AX15" s="263">
        <v>35.738999999999997</v>
      </c>
      <c r="AY15" s="263">
        <v>60.813300000000005</v>
      </c>
    </row>
    <row r="16" spans="1:51" ht="20.149999999999999" customHeight="1">
      <c r="A16" s="262">
        <v>15</v>
      </c>
      <c r="B16" s="264">
        <v>1.33</v>
      </c>
      <c r="C16" s="264">
        <v>1.33</v>
      </c>
      <c r="D16" s="264">
        <v>1</v>
      </c>
      <c r="E16" s="264">
        <v>1</v>
      </c>
      <c r="F16" s="263">
        <v>205.00987611033193</v>
      </c>
      <c r="G16" s="263">
        <v>265.99833749999999</v>
      </c>
      <c r="H16" s="263">
        <v>159.60000000000002</v>
      </c>
      <c r="I16" s="263">
        <v>159.60000000000002</v>
      </c>
      <c r="J16" s="461">
        <v>109.72500000000001</v>
      </c>
      <c r="K16" s="263">
        <v>162.72068493449999</v>
      </c>
      <c r="L16" s="263">
        <v>176.16129300000006</v>
      </c>
      <c r="M16" s="263">
        <v>109.72500000000001</v>
      </c>
      <c r="N16" s="263">
        <v>162.72068493450001</v>
      </c>
      <c r="O16" s="263">
        <v>147.92789539500001</v>
      </c>
      <c r="P16" s="462">
        <v>134.86200000000002</v>
      </c>
      <c r="Q16" s="461">
        <v>167.08125000000001</v>
      </c>
      <c r="R16" s="462">
        <v>232.26233333333334</v>
      </c>
      <c r="S16" s="263">
        <v>198.19078125000001</v>
      </c>
      <c r="T16" s="263">
        <v>237.82893750000005</v>
      </c>
      <c r="U16" s="263">
        <v>222.74175000000005</v>
      </c>
      <c r="V16" s="263">
        <v>192.84999999999997</v>
      </c>
      <c r="W16" s="263">
        <v>212.13500000000002</v>
      </c>
      <c r="X16" s="263">
        <v>173.565</v>
      </c>
      <c r="Y16" s="263">
        <v>127.36966666666669</v>
      </c>
      <c r="Z16" s="263">
        <v>164.83133333333333</v>
      </c>
      <c r="AA16" s="263">
        <v>118.503</v>
      </c>
      <c r="AB16" s="263">
        <v>196.31697750000001</v>
      </c>
      <c r="AC16" s="263">
        <v>62.43333333333333</v>
      </c>
      <c r="AD16" s="263">
        <v>75.661749333333333</v>
      </c>
      <c r="AE16" s="263">
        <v>45.397333333333336</v>
      </c>
      <c r="AF16" s="263">
        <v>45.397333333333336</v>
      </c>
      <c r="AG16" s="263">
        <v>31.388000000000005</v>
      </c>
      <c r="AH16" s="263">
        <v>50.391572000000011</v>
      </c>
      <c r="AI16" s="263">
        <v>53.885508600000009</v>
      </c>
      <c r="AJ16" s="263">
        <v>34.58</v>
      </c>
      <c r="AK16" s="263">
        <v>50.391572000000011</v>
      </c>
      <c r="AL16" s="263">
        <v>46.549113333333338</v>
      </c>
      <c r="AM16" s="263">
        <v>41.496000000000002</v>
      </c>
      <c r="AN16" s="263">
        <v>44.555</v>
      </c>
      <c r="AO16" s="263">
        <v>71.465333333333334</v>
      </c>
      <c r="AP16" s="263">
        <v>62.177500000000002</v>
      </c>
      <c r="AQ16" s="263">
        <v>74.613</v>
      </c>
      <c r="AR16" s="263">
        <v>67.590600000000009</v>
      </c>
      <c r="AS16" s="263">
        <v>58.52</v>
      </c>
      <c r="AT16" s="263">
        <v>64.372</v>
      </c>
      <c r="AU16" s="263">
        <v>52.668000000000006</v>
      </c>
      <c r="AV16" s="263">
        <v>40.698</v>
      </c>
      <c r="AW16" s="263">
        <v>52.667999999999992</v>
      </c>
      <c r="AX16" s="263">
        <v>36.867600000000003</v>
      </c>
      <c r="AY16" s="263">
        <v>61.589639999999996</v>
      </c>
    </row>
    <row r="17" spans="1:51" ht="20.149999999999999" customHeight="1">
      <c r="A17" s="262">
        <v>16</v>
      </c>
      <c r="B17" s="264">
        <v>1.33</v>
      </c>
      <c r="C17" s="264">
        <v>1.33</v>
      </c>
      <c r="D17" s="264">
        <v>1</v>
      </c>
      <c r="E17" s="264">
        <v>1</v>
      </c>
      <c r="F17" s="263">
        <v>223.83912629153866</v>
      </c>
      <c r="G17" s="263">
        <v>283.73156</v>
      </c>
      <c r="H17" s="263">
        <v>170.24</v>
      </c>
      <c r="I17" s="263">
        <v>170.24</v>
      </c>
      <c r="J17" s="461">
        <v>117.04</v>
      </c>
      <c r="K17" s="263">
        <v>177.08606650109374</v>
      </c>
      <c r="L17" s="263">
        <v>194.81454300000001</v>
      </c>
      <c r="M17" s="263">
        <v>117.04</v>
      </c>
      <c r="N17" s="263">
        <v>177.08606650109374</v>
      </c>
      <c r="O17" s="263">
        <v>160.98733318281251</v>
      </c>
      <c r="P17" s="462">
        <v>146.63250000000002</v>
      </c>
      <c r="Q17" s="461">
        <v>178.22</v>
      </c>
      <c r="R17" s="462">
        <v>252.53375000000003</v>
      </c>
      <c r="S17" s="263">
        <v>216.092529296875</v>
      </c>
      <c r="T17" s="263">
        <v>259.31103515625</v>
      </c>
      <c r="U17" s="263">
        <v>245.78400000000002</v>
      </c>
      <c r="V17" s="263">
        <v>212.8</v>
      </c>
      <c r="W17" s="263">
        <v>234.08</v>
      </c>
      <c r="X17" s="263">
        <v>191.52</v>
      </c>
      <c r="Y17" s="263">
        <v>138.48625000000001</v>
      </c>
      <c r="Z17" s="263">
        <v>179.2175</v>
      </c>
      <c r="AA17" s="263">
        <v>131.66999999999999</v>
      </c>
      <c r="AB17" s="263">
        <v>214.04947265625</v>
      </c>
      <c r="AC17" s="263">
        <v>63.307499999999997</v>
      </c>
      <c r="AD17" s="263">
        <v>79.799501249999992</v>
      </c>
      <c r="AE17" s="263">
        <v>47.88</v>
      </c>
      <c r="AF17" s="263">
        <v>47.88</v>
      </c>
      <c r="AG17" s="263">
        <v>32.252500000000005</v>
      </c>
      <c r="AH17" s="263">
        <v>52.422947500000006</v>
      </c>
      <c r="AI17" s="263">
        <v>55.180976812500006</v>
      </c>
      <c r="AJ17" s="263">
        <v>35.245000000000005</v>
      </c>
      <c r="AK17" s="263">
        <v>50.899598750000003</v>
      </c>
      <c r="AL17" s="263">
        <v>47.796043750000003</v>
      </c>
      <c r="AM17" s="263">
        <v>41.895000000000003</v>
      </c>
      <c r="AN17" s="263">
        <v>46.550000000000004</v>
      </c>
      <c r="AO17" s="263">
        <v>72.152500000000003</v>
      </c>
      <c r="AP17" s="263">
        <v>64.110156250000003</v>
      </c>
      <c r="AQ17" s="263">
        <v>76.038593750000004</v>
      </c>
      <c r="AR17" s="263">
        <v>69.126750000000015</v>
      </c>
      <c r="AS17" s="263">
        <v>59.85</v>
      </c>
      <c r="AT17" s="263">
        <v>65.835000000000008</v>
      </c>
      <c r="AU17" s="263">
        <v>53.865000000000002</v>
      </c>
      <c r="AV17" s="263">
        <v>42.393750000000004</v>
      </c>
      <c r="AW17" s="263">
        <v>54.862500000000004</v>
      </c>
      <c r="AX17" s="263">
        <v>37.855125000000001</v>
      </c>
      <c r="AY17" s="263">
        <v>62.268937499999993</v>
      </c>
    </row>
    <row r="18" spans="1:51" ht="20.149999999999999" customHeight="1">
      <c r="A18" s="262">
        <v>17</v>
      </c>
      <c r="B18" s="264">
        <v>1.33</v>
      </c>
      <c r="C18" s="264">
        <v>1.33</v>
      </c>
      <c r="D18" s="264">
        <v>1</v>
      </c>
      <c r="E18" s="264">
        <v>1</v>
      </c>
      <c r="F18" s="263">
        <v>242.86096264861243</v>
      </c>
      <c r="G18" s="263">
        <v>301.46478250000001</v>
      </c>
      <c r="H18" s="263">
        <v>180.88</v>
      </c>
      <c r="I18" s="263">
        <v>180.88</v>
      </c>
      <c r="J18" s="461">
        <v>124.355</v>
      </c>
      <c r="K18" s="263">
        <v>191.48257964808823</v>
      </c>
      <c r="L18" s="263">
        <v>213.46779300000003</v>
      </c>
      <c r="M18" s="263">
        <v>124.355</v>
      </c>
      <c r="N18" s="263">
        <v>191.48257964808823</v>
      </c>
      <c r="O18" s="263">
        <v>174.07507240735293</v>
      </c>
      <c r="P18" s="462">
        <v>158.4264705882353</v>
      </c>
      <c r="Q18" s="461">
        <v>189.35875000000001</v>
      </c>
      <c r="R18" s="462">
        <v>272.8455882352942</v>
      </c>
      <c r="S18" s="263">
        <v>234.03965992647062</v>
      </c>
      <c r="T18" s="263">
        <v>280.84759191176471</v>
      </c>
      <c r="U18" s="263">
        <v>268.82625000000002</v>
      </c>
      <c r="V18" s="263">
        <v>232.75</v>
      </c>
      <c r="W18" s="263">
        <v>256.02500000000003</v>
      </c>
      <c r="X18" s="263">
        <v>209.47500000000002</v>
      </c>
      <c r="Y18" s="263">
        <v>149.625</v>
      </c>
      <c r="Z18" s="263">
        <v>193.63235294117652</v>
      </c>
      <c r="AA18" s="263">
        <v>144.83700000000002</v>
      </c>
      <c r="AB18" s="263">
        <v>231.8269213235294</v>
      </c>
      <c r="AC18" s="263">
        <v>64.116470588235302</v>
      </c>
      <c r="AD18" s="263">
        <v>83.450458823529416</v>
      </c>
      <c r="AE18" s="263">
        <v>50.070588235294125</v>
      </c>
      <c r="AF18" s="263">
        <v>50.070588235294125</v>
      </c>
      <c r="AG18" s="263">
        <v>33.015294117647059</v>
      </c>
      <c r="AH18" s="263">
        <v>54.502774117647064</v>
      </c>
      <c r="AI18" s="263">
        <v>56.324037000000004</v>
      </c>
      <c r="AJ18" s="263">
        <v>35.831764705882357</v>
      </c>
      <c r="AK18" s="263">
        <v>51.347857647058831</v>
      </c>
      <c r="AL18" s="263">
        <v>48.896276470588241</v>
      </c>
      <c r="AM18" s="263">
        <v>43.65529411764706</v>
      </c>
      <c r="AN18" s="263">
        <v>48.310294117647061</v>
      </c>
      <c r="AO18" s="263">
        <v>72.758823529411771</v>
      </c>
      <c r="AP18" s="263">
        <v>65.815441176470586</v>
      </c>
      <c r="AQ18" s="263">
        <v>77.863676470588246</v>
      </c>
      <c r="AR18" s="263">
        <v>71.796529411764709</v>
      </c>
      <c r="AS18" s="263">
        <v>61.023529411764713</v>
      </c>
      <c r="AT18" s="263">
        <v>67.125882352941176</v>
      </c>
      <c r="AU18" s="263">
        <v>54.921176470588243</v>
      </c>
      <c r="AV18" s="263">
        <v>43.89</v>
      </c>
      <c r="AW18" s="263">
        <v>56.798823529411763</v>
      </c>
      <c r="AX18" s="263">
        <v>38.726470588235294</v>
      </c>
      <c r="AY18" s="263">
        <v>62.868317647058824</v>
      </c>
    </row>
    <row r="19" spans="1:51" ht="20.149999999999999" customHeight="1">
      <c r="A19" s="262">
        <v>18</v>
      </c>
      <c r="B19" s="264">
        <v>1.33</v>
      </c>
      <c r="C19" s="264">
        <v>1.33</v>
      </c>
      <c r="D19" s="264">
        <v>1</v>
      </c>
      <c r="E19" s="264">
        <v>1</v>
      </c>
      <c r="F19" s="263">
        <v>262.06995233262597</v>
      </c>
      <c r="G19" s="263">
        <v>319.19800499999997</v>
      </c>
      <c r="H19" s="263">
        <v>191.52</v>
      </c>
      <c r="I19" s="263">
        <v>191.52</v>
      </c>
      <c r="J19" s="461">
        <v>131.67000000000002</v>
      </c>
      <c r="K19" s="263">
        <v>205.90503577875</v>
      </c>
      <c r="L19" s="263">
        <v>232.12104300000004</v>
      </c>
      <c r="M19" s="263">
        <v>131.67000000000002</v>
      </c>
      <c r="N19" s="263">
        <v>205.90503577875</v>
      </c>
      <c r="O19" s="263">
        <v>187.18639616250005</v>
      </c>
      <c r="P19" s="462">
        <v>170.24</v>
      </c>
      <c r="Q19" s="461">
        <v>200.4975</v>
      </c>
      <c r="R19" s="462">
        <v>293.19111111111113</v>
      </c>
      <c r="S19" s="263">
        <v>252.02460937500001</v>
      </c>
      <c r="T19" s="263">
        <v>302.42953125000003</v>
      </c>
      <c r="U19" s="263">
        <v>291.86849999999998</v>
      </c>
      <c r="V19" s="263">
        <v>252.70000000000002</v>
      </c>
      <c r="W19" s="263">
        <v>277.97000000000003</v>
      </c>
      <c r="X19" s="263">
        <v>227.42999999999998</v>
      </c>
      <c r="Y19" s="263">
        <v>160.78222222222223</v>
      </c>
      <c r="Z19" s="263">
        <v>208.07111111111115</v>
      </c>
      <c r="AA19" s="263">
        <v>158.00399999999999</v>
      </c>
      <c r="AB19" s="263">
        <v>249.64183125000002</v>
      </c>
      <c r="AC19" s="263">
        <v>64.871111111111119</v>
      </c>
      <c r="AD19" s="263">
        <v>86.695754444444461</v>
      </c>
      <c r="AE19" s="263">
        <v>52.017777777777788</v>
      </c>
      <c r="AF19" s="263">
        <v>52.017777777777788</v>
      </c>
      <c r="AG19" s="263">
        <v>33.693333333333335</v>
      </c>
      <c r="AH19" s="263">
        <v>56.351508888888894</v>
      </c>
      <c r="AI19" s="263">
        <v>57.85259122222223</v>
      </c>
      <c r="AJ19" s="263">
        <v>36.353333333333332</v>
      </c>
      <c r="AK19" s="263">
        <v>51.746310000000001</v>
      </c>
      <c r="AL19" s="263">
        <v>49.87426111111111</v>
      </c>
      <c r="AM19" s="263">
        <v>45.22</v>
      </c>
      <c r="AN19" s="263">
        <v>49.875</v>
      </c>
      <c r="AO19" s="263">
        <v>73.297777777777782</v>
      </c>
      <c r="AP19" s="263">
        <v>67.331249999999997</v>
      </c>
      <c r="AQ19" s="263">
        <v>79.485972222222216</v>
      </c>
      <c r="AR19" s="263">
        <v>74.169666666666686</v>
      </c>
      <c r="AS19" s="263">
        <v>62.06666666666667</v>
      </c>
      <c r="AT19" s="263">
        <v>68.273333333333341</v>
      </c>
      <c r="AU19" s="263">
        <v>55.86</v>
      </c>
      <c r="AV19" s="263">
        <v>45.22</v>
      </c>
      <c r="AW19" s="263">
        <v>58.52</v>
      </c>
      <c r="AX19" s="263">
        <v>39.500999999999998</v>
      </c>
      <c r="AY19" s="263">
        <v>63.401100000000007</v>
      </c>
    </row>
    <row r="20" spans="1:51" ht="20.149999999999999" customHeight="1">
      <c r="A20" s="262">
        <v>19</v>
      </c>
      <c r="B20" s="264">
        <v>1.33</v>
      </c>
      <c r="C20" s="264">
        <v>1.33</v>
      </c>
      <c r="D20" s="264">
        <v>1</v>
      </c>
      <c r="E20" s="264">
        <v>1</v>
      </c>
      <c r="F20" s="263">
        <v>281.46180628272253</v>
      </c>
      <c r="G20" s="263">
        <v>336.93122750000003</v>
      </c>
      <c r="H20" s="263">
        <v>202.16000000000003</v>
      </c>
      <c r="I20" s="263">
        <v>202.16000000000003</v>
      </c>
      <c r="J20" s="461">
        <v>138.98500000000001</v>
      </c>
      <c r="K20" s="263">
        <v>220.34933863250001</v>
      </c>
      <c r="L20" s="263">
        <v>250.774293</v>
      </c>
      <c r="M20" s="263">
        <v>142.40676470588241</v>
      </c>
      <c r="N20" s="263">
        <v>220.34933863250001</v>
      </c>
      <c r="O20" s="263">
        <v>200.31758057500002</v>
      </c>
      <c r="P20" s="462">
        <v>182.07</v>
      </c>
      <c r="Q20" s="461">
        <v>211.63625000000002</v>
      </c>
      <c r="R20" s="462">
        <v>313.56500000000005</v>
      </c>
      <c r="S20" s="263">
        <v>270.04140625000002</v>
      </c>
      <c r="T20" s="263">
        <v>324.04968750000006</v>
      </c>
      <c r="U20" s="263">
        <v>314.91075000000001</v>
      </c>
      <c r="V20" s="263">
        <v>272.64999999999998</v>
      </c>
      <c r="W20" s="263">
        <v>299.91500000000002</v>
      </c>
      <c r="X20" s="263">
        <v>245.38500000000002</v>
      </c>
      <c r="Y20" s="263">
        <v>171.95500000000001</v>
      </c>
      <c r="Z20" s="263">
        <v>222.53000000000003</v>
      </c>
      <c r="AA20" s="263">
        <v>171.17099999999999</v>
      </c>
      <c r="AB20" s="263">
        <v>267.48828750000001</v>
      </c>
      <c r="AC20" s="263">
        <v>65.58</v>
      </c>
      <c r="AD20" s="263">
        <v>89.599440000000001</v>
      </c>
      <c r="AE20" s="263">
        <v>53.76</v>
      </c>
      <c r="AF20" s="263">
        <v>53.76</v>
      </c>
      <c r="AG20" s="263">
        <v>34.300000000000004</v>
      </c>
      <c r="AH20" s="263">
        <v>58.00564</v>
      </c>
      <c r="AI20" s="263">
        <v>59.707718000000007</v>
      </c>
      <c r="AJ20" s="263">
        <v>36.82</v>
      </c>
      <c r="AK20" s="263">
        <v>52.102820000000008</v>
      </c>
      <c r="AL20" s="263">
        <v>50.749300000000005</v>
      </c>
      <c r="AM20" s="263">
        <v>46.620000000000005</v>
      </c>
      <c r="AN20" s="263">
        <v>51.275000000000006</v>
      </c>
      <c r="AO20" s="263">
        <v>73.78</v>
      </c>
      <c r="AP20" s="263">
        <v>68.6875</v>
      </c>
      <c r="AQ20" s="263">
        <v>80.937500000000014</v>
      </c>
      <c r="AR20" s="263">
        <v>76.293000000000006</v>
      </c>
      <c r="AS20" s="263">
        <v>63.000000000000007</v>
      </c>
      <c r="AT20" s="263">
        <v>69.300000000000011</v>
      </c>
      <c r="AU20" s="263">
        <v>56.70000000000001</v>
      </c>
      <c r="AV20" s="263">
        <v>47.6</v>
      </c>
      <c r="AW20" s="263">
        <v>61.599999999999994</v>
      </c>
      <c r="AX20" s="263">
        <v>40.194000000000003</v>
      </c>
      <c r="AY20" s="263">
        <v>63.877800000000001</v>
      </c>
    </row>
    <row r="21" spans="1:51" ht="20.149999999999999" customHeight="1">
      <c r="A21" s="262">
        <v>20</v>
      </c>
      <c r="B21" s="264">
        <v>1.33</v>
      </c>
      <c r="C21" s="264">
        <v>1.33</v>
      </c>
      <c r="D21" s="264">
        <v>1</v>
      </c>
      <c r="E21" s="264">
        <v>1</v>
      </c>
      <c r="F21" s="263">
        <v>301.0330932784637</v>
      </c>
      <c r="G21" s="263">
        <v>354.66444999999999</v>
      </c>
      <c r="H21" s="263">
        <v>212.8</v>
      </c>
      <c r="I21" s="263">
        <v>212.8</v>
      </c>
      <c r="J21" s="461">
        <v>146.30000000000001</v>
      </c>
      <c r="K21" s="263">
        <v>234.81221120087503</v>
      </c>
      <c r="L21" s="263">
        <v>269.42754300000001</v>
      </c>
      <c r="M21" s="263">
        <v>153.34117647058827</v>
      </c>
      <c r="N21" s="263">
        <v>234.81221120087503</v>
      </c>
      <c r="O21" s="263">
        <v>213.46564654625001</v>
      </c>
      <c r="P21" s="462">
        <v>193.91400000000002</v>
      </c>
      <c r="Q21" s="461">
        <v>222.77500000000001</v>
      </c>
      <c r="R21" s="462">
        <v>333.96300000000002</v>
      </c>
      <c r="S21" s="263">
        <v>288.08527343750001</v>
      </c>
      <c r="T21" s="263">
        <v>345.70232812500001</v>
      </c>
      <c r="U21" s="263">
        <v>337.95300000000003</v>
      </c>
      <c r="V21" s="263">
        <v>292.59999999999997</v>
      </c>
      <c r="W21" s="263">
        <v>321.86</v>
      </c>
      <c r="X21" s="263">
        <v>263.34000000000003</v>
      </c>
      <c r="Y21" s="263">
        <v>184.27150000000003</v>
      </c>
      <c r="Z21" s="263">
        <v>238.46900000000002</v>
      </c>
      <c r="AA21" s="263">
        <v>184.33799999999999</v>
      </c>
      <c r="AB21" s="263">
        <v>285.36155812499999</v>
      </c>
      <c r="AC21" s="263">
        <v>66.25</v>
      </c>
      <c r="AD21" s="263">
        <v>92.212756999999996</v>
      </c>
      <c r="AE21" s="263">
        <v>55.328000000000003</v>
      </c>
      <c r="AF21" s="263">
        <v>55.328000000000003</v>
      </c>
      <c r="AG21" s="263">
        <v>34.846000000000004</v>
      </c>
      <c r="AH21" s="263">
        <v>59.494357999999998</v>
      </c>
      <c r="AI21" s="263">
        <v>61.377332100000004</v>
      </c>
      <c r="AJ21" s="263">
        <v>37.24</v>
      </c>
      <c r="AK21" s="263">
        <v>52.423679</v>
      </c>
      <c r="AL21" s="263">
        <v>51.536834999999996</v>
      </c>
      <c r="AM21" s="263">
        <v>47.88</v>
      </c>
      <c r="AN21" s="263">
        <v>52.535000000000004</v>
      </c>
      <c r="AO21" s="263">
        <v>75.81</v>
      </c>
      <c r="AP21" s="263">
        <v>69.908124999999998</v>
      </c>
      <c r="AQ21" s="263">
        <v>82.243875000000003</v>
      </c>
      <c r="AR21" s="263">
        <v>78.204000000000008</v>
      </c>
      <c r="AS21" s="263">
        <v>63.84</v>
      </c>
      <c r="AT21" s="263">
        <v>70.224000000000004</v>
      </c>
      <c r="AU21" s="263">
        <v>57.45600000000001</v>
      </c>
      <c r="AV21" s="263">
        <v>49.742000000000012</v>
      </c>
      <c r="AW21" s="263">
        <v>64.372000000000014</v>
      </c>
      <c r="AX21" s="263">
        <v>40.817700000000002</v>
      </c>
      <c r="AY21" s="263">
        <v>64.306830000000005</v>
      </c>
    </row>
    <row r="22" spans="1:51" ht="20.149999999999999" customHeight="1">
      <c r="A22" s="262">
        <v>21</v>
      </c>
      <c r="B22" s="264">
        <v>1.33</v>
      </c>
      <c r="C22" s="264">
        <v>1.33</v>
      </c>
      <c r="D22" s="264">
        <v>1</v>
      </c>
      <c r="E22" s="264">
        <v>1</v>
      </c>
      <c r="F22" s="263">
        <v>320.7810356915233</v>
      </c>
      <c r="G22" s="263">
        <v>372.3976725</v>
      </c>
      <c r="H22" s="263">
        <v>223.44</v>
      </c>
      <c r="I22" s="263">
        <v>223.44</v>
      </c>
      <c r="J22" s="461">
        <v>153.61500000000001</v>
      </c>
      <c r="K22" s="263">
        <v>249.29100066750001</v>
      </c>
      <c r="L22" s="263">
        <v>288.08079300000009</v>
      </c>
      <c r="M22" s="263">
        <v>164.31088235294121</v>
      </c>
      <c r="N22" s="263">
        <v>249.29100066750001</v>
      </c>
      <c r="O22" s="263">
        <v>227.29179260666669</v>
      </c>
      <c r="P22" s="462">
        <v>205.77</v>
      </c>
      <c r="Q22" s="461">
        <v>233.91375000000002</v>
      </c>
      <c r="R22" s="462">
        <v>354.38166666666672</v>
      </c>
      <c r="S22" s="263">
        <v>306.15234375000006</v>
      </c>
      <c r="T22" s="263">
        <v>367.38281250000006</v>
      </c>
      <c r="U22" s="263">
        <v>360.99525000000006</v>
      </c>
      <c r="V22" s="263">
        <v>312.55</v>
      </c>
      <c r="W22" s="263">
        <v>343.80500000000001</v>
      </c>
      <c r="X22" s="263">
        <v>281.29499999999996</v>
      </c>
      <c r="Y22" s="263">
        <v>201.06750000000002</v>
      </c>
      <c r="Z22" s="263">
        <v>260.20499999999998</v>
      </c>
      <c r="AA22" s="263">
        <v>197.50500000000002</v>
      </c>
      <c r="AB22" s="263">
        <v>303.25781250000006</v>
      </c>
      <c r="AC22" s="263">
        <v>66.88666666666667</v>
      </c>
      <c r="AD22" s="263">
        <v>94.577186666666663</v>
      </c>
      <c r="AE22" s="263">
        <v>56.74666666666667</v>
      </c>
      <c r="AF22" s="263">
        <v>56.74666666666667</v>
      </c>
      <c r="AG22" s="263">
        <v>35.339999999999996</v>
      </c>
      <c r="AH22" s="263">
        <v>60.84129333333334</v>
      </c>
      <c r="AI22" s="263">
        <v>62.887935333333346</v>
      </c>
      <c r="AJ22" s="263">
        <v>37.619999999999997</v>
      </c>
      <c r="AK22" s="263">
        <v>52.713979999999999</v>
      </c>
      <c r="AL22" s="263">
        <v>52.249366666666667</v>
      </c>
      <c r="AM22" s="263">
        <v>49.02000000000001</v>
      </c>
      <c r="AN22" s="263">
        <v>53.674999999999997</v>
      </c>
      <c r="AO22" s="263">
        <v>77.646666666666675</v>
      </c>
      <c r="AP22" s="263">
        <v>71.012500000000003</v>
      </c>
      <c r="AQ22" s="263">
        <v>84.344166666666666</v>
      </c>
      <c r="AR22" s="263">
        <v>80.997000000000014</v>
      </c>
      <c r="AS22" s="263">
        <v>65.36</v>
      </c>
      <c r="AT22" s="263">
        <v>71.06</v>
      </c>
      <c r="AU22" s="263">
        <v>58.266666666666673</v>
      </c>
      <c r="AV22" s="263">
        <v>51.680000000000007</v>
      </c>
      <c r="AW22" s="263">
        <v>66.88</v>
      </c>
      <c r="AX22" s="263">
        <v>41.381999999999998</v>
      </c>
      <c r="AY22" s="263">
        <v>64.694999999999993</v>
      </c>
    </row>
    <row r="23" spans="1:51" ht="20.149999999999999" customHeight="1">
      <c r="A23" s="262">
        <v>22</v>
      </c>
      <c r="B23" s="264">
        <v>1.33</v>
      </c>
      <c r="C23" s="264">
        <v>1.33</v>
      </c>
      <c r="D23" s="264">
        <v>1</v>
      </c>
      <c r="E23" s="264">
        <v>1</v>
      </c>
      <c r="F23" s="263">
        <v>340.70336094147899</v>
      </c>
      <c r="G23" s="263">
        <v>390.13089500000001</v>
      </c>
      <c r="H23" s="263">
        <v>234.08</v>
      </c>
      <c r="I23" s="263">
        <v>234.08</v>
      </c>
      <c r="J23" s="461">
        <v>160.93</v>
      </c>
      <c r="K23" s="263">
        <v>266.07158603083332</v>
      </c>
      <c r="L23" s="263">
        <v>306.73404300000004</v>
      </c>
      <c r="M23" s="263">
        <v>175.31106951871664</v>
      </c>
      <c r="N23" s="263">
        <v>263.78353654624999</v>
      </c>
      <c r="O23" s="263">
        <v>243.91279748818181</v>
      </c>
      <c r="P23" s="462">
        <v>217.63636363636363</v>
      </c>
      <c r="Q23" s="461">
        <v>245.05250000000001</v>
      </c>
      <c r="R23" s="462">
        <v>374.81818181818181</v>
      </c>
      <c r="S23" s="263">
        <v>325.26468394886371</v>
      </c>
      <c r="T23" s="263">
        <v>389.08734375000012</v>
      </c>
      <c r="U23" s="263">
        <v>384.03750000000008</v>
      </c>
      <c r="V23" s="263">
        <v>332.5</v>
      </c>
      <c r="W23" s="263">
        <v>365.75</v>
      </c>
      <c r="X23" s="263">
        <v>299.25</v>
      </c>
      <c r="Y23" s="263">
        <v>217.87818181818182</v>
      </c>
      <c r="Z23" s="263">
        <v>281.96000000000004</v>
      </c>
      <c r="AA23" s="263">
        <v>210.67200000000003</v>
      </c>
      <c r="AB23" s="263">
        <v>321.17391647727271</v>
      </c>
      <c r="AC23" s="263">
        <v>67.49454545454546</v>
      </c>
      <c r="AD23" s="263">
        <v>96.726668181818184</v>
      </c>
      <c r="AE23" s="263">
        <v>58.036363636363646</v>
      </c>
      <c r="AF23" s="263">
        <v>58.036363636363646</v>
      </c>
      <c r="AG23" s="263">
        <v>35.789090909090909</v>
      </c>
      <c r="AH23" s="263">
        <v>62.065779999999997</v>
      </c>
      <c r="AI23" s="263">
        <v>64.261211000000003</v>
      </c>
      <c r="AJ23" s="263">
        <v>37.965454545454548</v>
      </c>
      <c r="AK23" s="263">
        <v>52.977890000000002</v>
      </c>
      <c r="AL23" s="263">
        <v>52.89712272727273</v>
      </c>
      <c r="AM23" s="263">
        <v>50.056363636363642</v>
      </c>
      <c r="AN23" s="263">
        <v>54.711363636363643</v>
      </c>
      <c r="AO23" s="263">
        <v>79.316363636363647</v>
      </c>
      <c r="AP23" s="263">
        <v>72.016477272727272</v>
      </c>
      <c r="AQ23" s="263">
        <v>86.253522727272724</v>
      </c>
      <c r="AR23" s="263">
        <v>83.53609090909093</v>
      </c>
      <c r="AS23" s="263">
        <v>66.741818181818189</v>
      </c>
      <c r="AT23" s="263">
        <v>71.820000000000007</v>
      </c>
      <c r="AU23" s="263">
        <v>60.81727272727273</v>
      </c>
      <c r="AV23" s="263">
        <v>53.441818181818192</v>
      </c>
      <c r="AW23" s="263">
        <v>69.16</v>
      </c>
      <c r="AX23" s="263">
        <v>41.894999999999996</v>
      </c>
      <c r="AY23" s="263">
        <v>65.047881818181821</v>
      </c>
    </row>
    <row r="24" spans="1:51" ht="20.149999999999999" customHeight="1">
      <c r="A24" s="262">
        <v>23</v>
      </c>
      <c r="B24" s="264">
        <v>1.33</v>
      </c>
      <c r="C24" s="264">
        <v>1.33</v>
      </c>
      <c r="D24" s="264">
        <v>1</v>
      </c>
      <c r="E24" s="264">
        <v>1</v>
      </c>
      <c r="F24" s="263">
        <v>360.79819170228046</v>
      </c>
      <c r="G24" s="263">
        <v>407.86411749999996</v>
      </c>
      <c r="H24" s="263">
        <v>244.72000000000003</v>
      </c>
      <c r="I24" s="263">
        <v>244.72000000000003</v>
      </c>
      <c r="J24" s="461">
        <v>168.245</v>
      </c>
      <c r="K24" s="263">
        <v>287.79159489905794</v>
      </c>
      <c r="L24" s="263">
        <v>325.38729300000006</v>
      </c>
      <c r="M24" s="263">
        <v>186.33776214833762</v>
      </c>
      <c r="N24" s="263">
        <v>278.28802582684784</v>
      </c>
      <c r="O24" s="263">
        <v>260.53414977130439</v>
      </c>
      <c r="P24" s="462">
        <v>229.51173913043479</v>
      </c>
      <c r="Q24" s="461">
        <v>256.19125000000003</v>
      </c>
      <c r="R24" s="462">
        <v>395.2702173913043</v>
      </c>
      <c r="S24" s="263">
        <v>348.52899116847829</v>
      </c>
      <c r="T24" s="263">
        <v>410.825479678639</v>
      </c>
      <c r="U24" s="263">
        <v>408.3177924178155</v>
      </c>
      <c r="V24" s="263">
        <v>352.45000000000005</v>
      </c>
      <c r="W24" s="263">
        <v>387.69499999999999</v>
      </c>
      <c r="X24" s="263">
        <v>317.20500000000004</v>
      </c>
      <c r="Y24" s="263">
        <v>234.7016304347826</v>
      </c>
      <c r="Z24" s="263">
        <v>303.73152173913047</v>
      </c>
      <c r="AA24" s="263">
        <v>223.839</v>
      </c>
      <c r="AB24" s="263">
        <v>339.10728097826097</v>
      </c>
      <c r="AC24" s="263">
        <v>68.077391304347827</v>
      </c>
      <c r="AD24" s="263">
        <v>98.689238260869558</v>
      </c>
      <c r="AE24" s="263">
        <v>59.213913043478264</v>
      </c>
      <c r="AF24" s="263">
        <v>59.213913043478264</v>
      </c>
      <c r="AG24" s="263">
        <v>36.19913043478261</v>
      </c>
      <c r="AH24" s="263">
        <v>63.183789565217396</v>
      </c>
      <c r="AI24" s="263">
        <v>65.51507139130436</v>
      </c>
      <c r="AJ24" s="263">
        <v>38.280869565217394</v>
      </c>
      <c r="AK24" s="263">
        <v>53.21885130434783</v>
      </c>
      <c r="AL24" s="263">
        <v>53.48855217391305</v>
      </c>
      <c r="AM24" s="263">
        <v>51.002608695652178</v>
      </c>
      <c r="AN24" s="263">
        <v>55.657608695652179</v>
      </c>
      <c r="AO24" s="263">
        <v>80.840869565217389</v>
      </c>
      <c r="AP24" s="263">
        <v>73.786086956521743</v>
      </c>
      <c r="AQ24" s="263">
        <v>87.996847826086963</v>
      </c>
      <c r="AR24" s="263">
        <v>85.854391304347828</v>
      </c>
      <c r="AS24" s="263">
        <v>68.003478260869571</v>
      </c>
      <c r="AT24" s="263">
        <v>72.513913043478269</v>
      </c>
      <c r="AU24" s="263">
        <v>63.146086956521742</v>
      </c>
      <c r="AV24" s="263">
        <v>55.050434782608697</v>
      </c>
      <c r="AW24" s="263">
        <v>71.241739130434794</v>
      </c>
      <c r="AX24" s="263">
        <v>42.363391304347829</v>
      </c>
      <c r="AY24" s="263">
        <v>65.370078260869576</v>
      </c>
    </row>
    <row r="25" spans="1:51" ht="20.149999999999999" customHeight="1">
      <c r="A25" s="262">
        <v>24</v>
      </c>
      <c r="B25" s="264">
        <v>1.33</v>
      </c>
      <c r="C25" s="264">
        <v>1.33</v>
      </c>
      <c r="D25" s="264">
        <v>1</v>
      </c>
      <c r="E25" s="264">
        <v>1</v>
      </c>
      <c r="F25" s="263">
        <v>381.06396355711331</v>
      </c>
      <c r="G25" s="263">
        <v>427.07510854166668</v>
      </c>
      <c r="H25" s="263">
        <v>256.24666666666673</v>
      </c>
      <c r="I25" s="263">
        <v>256.24666666666673</v>
      </c>
      <c r="J25" s="461">
        <v>177.4963235294118</v>
      </c>
      <c r="K25" s="263">
        <v>309.53035302826385</v>
      </c>
      <c r="L25" s="263">
        <v>344.04054300000001</v>
      </c>
      <c r="M25" s="263">
        <v>197.38764705882357</v>
      </c>
      <c r="N25" s="263">
        <v>292.80297433406253</v>
      </c>
      <c r="O25" s="263">
        <v>277.15580603083333</v>
      </c>
      <c r="P25" s="462">
        <v>244.72000000000008</v>
      </c>
      <c r="Q25" s="461">
        <v>267.33000000000004</v>
      </c>
      <c r="R25" s="462">
        <v>415.7358333333334</v>
      </c>
      <c r="S25" s="263">
        <v>371.79418945312506</v>
      </c>
      <c r="T25" s="263">
        <v>437.59082427536237</v>
      </c>
      <c r="U25" s="263">
        <v>436.66170731707325</v>
      </c>
      <c r="V25" s="263">
        <v>372.40000000000003</v>
      </c>
      <c r="W25" s="263">
        <v>409.64000000000004</v>
      </c>
      <c r="X25" s="263">
        <v>335.16</v>
      </c>
      <c r="Y25" s="263">
        <v>251.53625000000002</v>
      </c>
      <c r="Z25" s="263">
        <v>325.51750000000004</v>
      </c>
      <c r="AA25" s="263">
        <v>237.006</v>
      </c>
      <c r="AB25" s="263">
        <v>357.05574843750003</v>
      </c>
      <c r="AC25" s="263">
        <v>68.63833333333335</v>
      </c>
      <c r="AD25" s="263">
        <v>100.48826083333333</v>
      </c>
      <c r="AE25" s="263">
        <v>60.293333333333337</v>
      </c>
      <c r="AF25" s="263">
        <v>60.293333333333337</v>
      </c>
      <c r="AG25" s="263">
        <v>36.575000000000003</v>
      </c>
      <c r="AH25" s="263">
        <v>64.208631666666676</v>
      </c>
      <c r="AI25" s="263">
        <v>66.664443416666671</v>
      </c>
      <c r="AJ25" s="263">
        <v>38.57</v>
      </c>
      <c r="AK25" s="263">
        <v>53.439732500000005</v>
      </c>
      <c r="AL25" s="263">
        <v>54.03069583333334</v>
      </c>
      <c r="AM25" s="263">
        <v>51.870000000000005</v>
      </c>
      <c r="AN25" s="263">
        <v>56.525000000000006</v>
      </c>
      <c r="AO25" s="263">
        <v>82.238333333333344</v>
      </c>
      <c r="AP25" s="263">
        <v>75.588333333333338</v>
      </c>
      <c r="AQ25" s="263">
        <v>89.594895833333354</v>
      </c>
      <c r="AR25" s="263">
        <v>87.979500000000016</v>
      </c>
      <c r="AS25" s="263">
        <v>69.16</v>
      </c>
      <c r="AT25" s="263">
        <v>74.036666666666676</v>
      </c>
      <c r="AU25" s="263">
        <v>65.280833333333334</v>
      </c>
      <c r="AV25" s="263">
        <v>56.525000000000006</v>
      </c>
      <c r="AW25" s="263">
        <v>73.150000000000006</v>
      </c>
      <c r="AX25" s="263">
        <v>42.792749999999998</v>
      </c>
      <c r="AY25" s="263">
        <v>65.665425000000013</v>
      </c>
    </row>
    <row r="26" spans="1:51" ht="20.149999999999999" customHeight="1">
      <c r="A26" s="262">
        <v>25</v>
      </c>
      <c r="B26" s="264">
        <v>1.33</v>
      </c>
      <c r="C26" s="264">
        <v>1.33</v>
      </c>
      <c r="D26" s="264">
        <v>1</v>
      </c>
      <c r="E26" s="264">
        <v>1</v>
      </c>
      <c r="F26" s="263">
        <v>401.49936241610743</v>
      </c>
      <c r="G26" s="263">
        <v>459.64512720000005</v>
      </c>
      <c r="H26" s="263">
        <v>275.78879999999998</v>
      </c>
      <c r="I26" s="263">
        <v>275.78879999999998</v>
      </c>
      <c r="J26" s="461">
        <v>188.40467058823529</v>
      </c>
      <c r="K26" s="263">
        <v>331.2856105071333</v>
      </c>
      <c r="L26" s="263">
        <v>362.69379300000008</v>
      </c>
      <c r="M26" s="263">
        <v>208.45794117647065</v>
      </c>
      <c r="N26" s="263">
        <v>307.32712696070001</v>
      </c>
      <c r="O26" s="263">
        <v>293.77772978960002</v>
      </c>
      <c r="P26" s="462">
        <v>262.4622</v>
      </c>
      <c r="Q26" s="461">
        <v>278.46875</v>
      </c>
      <c r="R26" s="462">
        <v>436.21340000000004</v>
      </c>
      <c r="S26" s="263">
        <v>395.06017187499998</v>
      </c>
      <c r="T26" s="263">
        <v>464.35624130434786</v>
      </c>
      <c r="U26" s="263">
        <v>465.02836902439032</v>
      </c>
      <c r="V26" s="263">
        <v>392.35</v>
      </c>
      <c r="W26" s="263">
        <v>431.58500000000004</v>
      </c>
      <c r="X26" s="263">
        <v>353.11500000000001</v>
      </c>
      <c r="Y26" s="263">
        <v>271.32000000000005</v>
      </c>
      <c r="Z26" s="263">
        <v>351.12</v>
      </c>
      <c r="AA26" s="263">
        <v>250.17300000000003</v>
      </c>
      <c r="AB26" s="263">
        <v>375.01750650000008</v>
      </c>
      <c r="AC26" s="263">
        <v>69.2864</v>
      </c>
      <c r="AD26" s="263">
        <v>102.14336160000001</v>
      </c>
      <c r="AE26" s="263">
        <v>61.2864</v>
      </c>
      <c r="AF26" s="263">
        <v>61.2864</v>
      </c>
      <c r="AG26" s="263">
        <v>36.9208</v>
      </c>
      <c r="AH26" s="263">
        <v>65.15148640000001</v>
      </c>
      <c r="AI26" s="263">
        <v>67.721865679999993</v>
      </c>
      <c r="AJ26" s="263">
        <v>38.835999999999999</v>
      </c>
      <c r="AK26" s="263">
        <v>53.642943199999998</v>
      </c>
      <c r="AL26" s="263">
        <v>54.529468000000001</v>
      </c>
      <c r="AM26" s="263">
        <v>52.667999999999992</v>
      </c>
      <c r="AN26" s="263">
        <v>57.323000000000008</v>
      </c>
      <c r="AO26" s="263">
        <v>83.524000000000001</v>
      </c>
      <c r="AP26" s="263">
        <v>77.246400000000008</v>
      </c>
      <c r="AQ26" s="263">
        <v>91.065100000000001</v>
      </c>
      <c r="AR26" s="263">
        <v>89.934600000000017</v>
      </c>
      <c r="AS26" s="263">
        <v>70.224000000000004</v>
      </c>
      <c r="AT26" s="263">
        <v>75.437600000000003</v>
      </c>
      <c r="AU26" s="263">
        <v>67.244800000000012</v>
      </c>
      <c r="AV26" s="263">
        <v>57.881600000000006</v>
      </c>
      <c r="AW26" s="263">
        <v>74.905600000000007</v>
      </c>
      <c r="AX26" s="263">
        <v>43.187759999999997</v>
      </c>
      <c r="AY26" s="263">
        <v>65.937143999999989</v>
      </c>
    </row>
    <row r="27" spans="1:51" ht="20.149999999999999" customHeight="1">
      <c r="A27" s="262">
        <v>26</v>
      </c>
      <c r="B27" s="264">
        <v>1.33</v>
      </c>
      <c r="C27" s="264">
        <v>1.33</v>
      </c>
      <c r="D27" s="264">
        <v>1</v>
      </c>
      <c r="E27" s="264">
        <v>1</v>
      </c>
      <c r="F27" s="263">
        <v>422.10327637612323</v>
      </c>
      <c r="G27" s="263">
        <v>492.43794788461531</v>
      </c>
      <c r="H27" s="263">
        <v>295.4646153846154</v>
      </c>
      <c r="I27" s="263">
        <v>295.4646153846154</v>
      </c>
      <c r="J27" s="461">
        <v>199.34352941176471</v>
      </c>
      <c r="K27" s="263">
        <v>353.0554635645513</v>
      </c>
      <c r="L27" s="263">
        <v>384.5355381165428</v>
      </c>
      <c r="M27" s="263">
        <v>219.54628959276019</v>
      </c>
      <c r="N27" s="263">
        <v>321.85942169298079</v>
      </c>
      <c r="O27" s="263">
        <v>310.39989018230767</v>
      </c>
      <c r="P27" s="462">
        <v>280.22076923076929</v>
      </c>
      <c r="Q27" s="461">
        <v>289.60750000000002</v>
      </c>
      <c r="R27" s="462">
        <v>456.70153846153852</v>
      </c>
      <c r="S27" s="263">
        <v>418.32684795673072</v>
      </c>
      <c r="T27" s="263">
        <v>491.12172240802687</v>
      </c>
      <c r="U27" s="263">
        <v>493.41515290806763</v>
      </c>
      <c r="V27" s="263">
        <v>412.3</v>
      </c>
      <c r="W27" s="263">
        <v>453.53000000000003</v>
      </c>
      <c r="X27" s="263">
        <v>371.07</v>
      </c>
      <c r="Y27" s="263">
        <v>293.06038461538463</v>
      </c>
      <c r="Z27" s="263">
        <v>379.25461538461548</v>
      </c>
      <c r="AA27" s="263">
        <v>263.33999999999997</v>
      </c>
      <c r="AB27" s="263">
        <v>392.99102163461544</v>
      </c>
      <c r="AC27" s="263">
        <v>70.523076923076928</v>
      </c>
      <c r="AD27" s="263">
        <v>103.67114692307693</v>
      </c>
      <c r="AE27" s="263">
        <v>62.203076923076935</v>
      </c>
      <c r="AF27" s="263">
        <v>62.203076923076935</v>
      </c>
      <c r="AG27" s="263">
        <v>37.24</v>
      </c>
      <c r="AH27" s="263">
        <v>66.021813846153847</v>
      </c>
      <c r="AI27" s="263">
        <v>68.69794776923078</v>
      </c>
      <c r="AJ27" s="263">
        <v>39.081538461538464</v>
      </c>
      <c r="AK27" s="263">
        <v>53.830522307692306</v>
      </c>
      <c r="AL27" s="263">
        <v>54.989873076923075</v>
      </c>
      <c r="AM27" s="263">
        <v>53.40461538461539</v>
      </c>
      <c r="AN27" s="263">
        <v>58.059615384615384</v>
      </c>
      <c r="AO27" s="263">
        <v>84.71076923076923</v>
      </c>
      <c r="AP27" s="263">
        <v>78.776923076923069</v>
      </c>
      <c r="AQ27" s="263">
        <v>92.422211538461539</v>
      </c>
      <c r="AR27" s="263">
        <v>91.73930769230769</v>
      </c>
      <c r="AS27" s="263">
        <v>71.206153846153853</v>
      </c>
      <c r="AT27" s="263">
        <v>76.730769230769241</v>
      </c>
      <c r="AU27" s="263">
        <v>69.057692307692307</v>
      </c>
      <c r="AV27" s="263">
        <v>59.133846153846157</v>
      </c>
      <c r="AW27" s="263">
        <v>76.526153846153861</v>
      </c>
      <c r="AX27" s="263">
        <v>43.552384615384618</v>
      </c>
      <c r="AY27" s="263">
        <v>66.187961538461536</v>
      </c>
    </row>
    <row r="28" spans="1:51" ht="20.149999999999999" customHeight="1">
      <c r="A28" s="262">
        <v>27</v>
      </c>
      <c r="B28" s="264">
        <v>1.33</v>
      </c>
      <c r="C28" s="264">
        <v>1.33</v>
      </c>
      <c r="D28" s="264">
        <v>1</v>
      </c>
      <c r="E28" s="264">
        <v>1</v>
      </c>
      <c r="F28" s="263">
        <v>442.87475827837432</v>
      </c>
      <c r="G28" s="263">
        <v>525.42881481481493</v>
      </c>
      <c r="H28" s="263">
        <v>315.2592592592593</v>
      </c>
      <c r="I28" s="263">
        <v>315.2592592592593</v>
      </c>
      <c r="J28" s="461">
        <v>210.30950980392157</v>
      </c>
      <c r="K28" s="263">
        <v>374.83829046956788</v>
      </c>
      <c r="L28" s="263">
        <v>407.57810018630045</v>
      </c>
      <c r="M28" s="263">
        <v>230.65068627450984</v>
      </c>
      <c r="N28" s="263">
        <v>336.39895385250003</v>
      </c>
      <c r="O28" s="263">
        <v>327.02226091629637</v>
      </c>
      <c r="P28" s="462">
        <v>297.99388888888888</v>
      </c>
      <c r="Q28" s="461">
        <v>304.56277173913043</v>
      </c>
      <c r="R28" s="462">
        <v>477.19907407407413</v>
      </c>
      <c r="S28" s="263">
        <v>441.59414062499997</v>
      </c>
      <c r="T28" s="263">
        <v>517.88726046698878</v>
      </c>
      <c r="U28" s="263">
        <v>521.81982317073175</v>
      </c>
      <c r="V28" s="263">
        <v>432.24999999999994</v>
      </c>
      <c r="W28" s="263">
        <v>475.47500000000002</v>
      </c>
      <c r="X28" s="263">
        <v>389.02500000000003</v>
      </c>
      <c r="Y28" s="263">
        <v>314.86518518518523</v>
      </c>
      <c r="Z28" s="263">
        <v>407.47259259259255</v>
      </c>
      <c r="AA28" s="263">
        <v>276.50700000000001</v>
      </c>
      <c r="AB28" s="263">
        <v>410.9749875</v>
      </c>
      <c r="AC28" s="263">
        <v>71.691851851851851</v>
      </c>
      <c r="AD28" s="263">
        <v>105.08576296296296</v>
      </c>
      <c r="AE28" s="263">
        <v>63.05185185185185</v>
      </c>
      <c r="AF28" s="263">
        <v>63.05185185185185</v>
      </c>
      <c r="AG28" s="263">
        <v>37.535555555555554</v>
      </c>
      <c r="AH28" s="263">
        <v>66.827672592592592</v>
      </c>
      <c r="AI28" s="263">
        <v>69.601727481481504</v>
      </c>
      <c r="AJ28" s="263">
        <v>39.308888888888895</v>
      </c>
      <c r="AK28" s="263">
        <v>55.087910370370366</v>
      </c>
      <c r="AL28" s="263">
        <v>55.416174074074078</v>
      </c>
      <c r="AM28" s="263">
        <v>54.086666666666673</v>
      </c>
      <c r="AN28" s="263">
        <v>58.741666666666667</v>
      </c>
      <c r="AO28" s="263">
        <v>85.80962962962964</v>
      </c>
      <c r="AP28" s="263">
        <v>80.194074074074067</v>
      </c>
      <c r="AQ28" s="263">
        <v>93.678796296296312</v>
      </c>
      <c r="AR28" s="263">
        <v>93.410333333333355</v>
      </c>
      <c r="AS28" s="263">
        <v>72.115555555555559</v>
      </c>
      <c r="AT28" s="263">
        <v>77.928148148148153</v>
      </c>
      <c r="AU28" s="263">
        <v>70.736296296296302</v>
      </c>
      <c r="AV28" s="263">
        <v>60.293333333333329</v>
      </c>
      <c r="AW28" s="263">
        <v>78.026666666666671</v>
      </c>
      <c r="AX28" s="263">
        <v>43.89</v>
      </c>
      <c r="AY28" s="263">
        <v>66.590144444444448</v>
      </c>
    </row>
    <row r="29" spans="1:51" ht="20.149999999999999" customHeight="1">
      <c r="A29" s="262">
        <v>28</v>
      </c>
      <c r="B29" s="264">
        <v>1.33</v>
      </c>
      <c r="C29" s="264">
        <v>1.33</v>
      </c>
      <c r="D29" s="264">
        <v>1</v>
      </c>
      <c r="E29" s="264">
        <v>1</v>
      </c>
      <c r="F29" s="263">
        <v>463.81299628942492</v>
      </c>
      <c r="G29" s="263">
        <v>558.59650875000011</v>
      </c>
      <c r="H29" s="263">
        <v>335.16</v>
      </c>
      <c r="I29" s="263">
        <v>335.16</v>
      </c>
      <c r="J29" s="461">
        <v>221.2997058823529</v>
      </c>
      <c r="K29" s="263">
        <v>396.63270116708333</v>
      </c>
      <c r="L29" s="263">
        <v>430.63726496536111</v>
      </c>
      <c r="M29" s="263">
        <v>241.76941176470586</v>
      </c>
      <c r="N29" s="263">
        <v>350.94494800062495</v>
      </c>
      <c r="O29" s="263">
        <v>343.64481945500006</v>
      </c>
      <c r="P29" s="462">
        <v>315.78000000000009</v>
      </c>
      <c r="Q29" s="461">
        <v>322.69021739130432</v>
      </c>
      <c r="R29" s="462">
        <v>497.70499999999998</v>
      </c>
      <c r="S29" s="263">
        <v>464.86198381696431</v>
      </c>
      <c r="T29" s="263">
        <v>544.65284937888202</v>
      </c>
      <c r="U29" s="263">
        <v>550.62</v>
      </c>
      <c r="V29" s="263">
        <v>452.19999999999993</v>
      </c>
      <c r="W29" s="263">
        <v>497.42</v>
      </c>
      <c r="X29" s="263">
        <v>406.98</v>
      </c>
      <c r="Y29" s="263">
        <v>336.72750000000002</v>
      </c>
      <c r="Z29" s="263">
        <v>435.76500000000004</v>
      </c>
      <c r="AA29" s="263">
        <v>289.67399999999998</v>
      </c>
      <c r="AB29" s="263">
        <v>428.96828437499994</v>
      </c>
      <c r="AC29" s="263">
        <v>72.800000000000011</v>
      </c>
      <c r="AD29" s="263">
        <v>106.39933500000001</v>
      </c>
      <c r="AE29" s="263">
        <v>63.84</v>
      </c>
      <c r="AF29" s="263">
        <v>63.84</v>
      </c>
      <c r="AG29" s="263">
        <v>37.81</v>
      </c>
      <c r="AH29" s="263">
        <v>67.575969999999998</v>
      </c>
      <c r="AI29" s="263">
        <v>70.440951500000025</v>
      </c>
      <c r="AJ29" s="263">
        <v>39.520000000000003</v>
      </c>
      <c r="AK29" s="263">
        <v>56.255484999999993</v>
      </c>
      <c r="AL29" s="263">
        <v>55.812024999999998</v>
      </c>
      <c r="AM29" s="263">
        <v>54.72</v>
      </c>
      <c r="AN29" s="263">
        <v>59.375</v>
      </c>
      <c r="AO29" s="263">
        <v>86.83</v>
      </c>
      <c r="AP29" s="263">
        <v>81.510000000000005</v>
      </c>
      <c r="AQ29" s="263">
        <v>94.845624999999998</v>
      </c>
      <c r="AR29" s="263">
        <v>94.962000000000018</v>
      </c>
      <c r="AS29" s="263">
        <v>72.960000000000008</v>
      </c>
      <c r="AT29" s="263">
        <v>79.040000000000006</v>
      </c>
      <c r="AU29" s="263">
        <v>72.295000000000016</v>
      </c>
      <c r="AV29" s="263">
        <v>61.37</v>
      </c>
      <c r="AW29" s="263">
        <v>79.42</v>
      </c>
      <c r="AX29" s="263">
        <v>44.203499999999998</v>
      </c>
      <c r="AY29" s="263">
        <v>67.127475000000004</v>
      </c>
    </row>
    <row r="30" spans="1:51" ht="20.149999999999999" customHeight="1">
      <c r="A30" s="262">
        <v>29</v>
      </c>
      <c r="B30" s="264">
        <v>1.33</v>
      </c>
      <c r="C30" s="264">
        <v>1.33</v>
      </c>
      <c r="D30" s="264">
        <v>1</v>
      </c>
      <c r="E30" s="264">
        <v>1</v>
      </c>
      <c r="F30" s="263">
        <v>484.91729056888818</v>
      </c>
      <c r="G30" s="263">
        <v>591.92273724137931</v>
      </c>
      <c r="H30" s="263">
        <v>355.15586206896552</v>
      </c>
      <c r="I30" s="263">
        <v>355.15586206896552</v>
      </c>
      <c r="J30" s="461">
        <v>232.31161257606493</v>
      </c>
      <c r="K30" s="263">
        <v>418.43749733373562</v>
      </c>
      <c r="L30" s="263">
        <v>453.71131493207287</v>
      </c>
      <c r="M30" s="263">
        <v>252.9009837728195</v>
      </c>
      <c r="N30" s="263">
        <v>365.49673565577592</v>
      </c>
      <c r="O30" s="263">
        <v>360.26754637034486</v>
      </c>
      <c r="P30" s="462">
        <v>333.57775862068974</v>
      </c>
      <c r="Q30" s="461">
        <v>340.88602886056975</v>
      </c>
      <c r="R30" s="462">
        <v>518.2184482758621</v>
      </c>
      <c r="S30" s="263">
        <v>488.59155172413801</v>
      </c>
      <c r="T30" s="263">
        <v>571.41848388305857</v>
      </c>
      <c r="U30" s="263">
        <v>584.82049137931051</v>
      </c>
      <c r="V30" s="263">
        <v>472.15000000000003</v>
      </c>
      <c r="W30" s="263">
        <v>519.36500000000001</v>
      </c>
      <c r="X30" s="263">
        <v>424.935</v>
      </c>
      <c r="Y30" s="263">
        <v>358.6413793103448</v>
      </c>
      <c r="Z30" s="263">
        <v>464.12413793103451</v>
      </c>
      <c r="AA30" s="263">
        <v>302.84100000000001</v>
      </c>
      <c r="AB30" s="263">
        <v>446.96994698275864</v>
      </c>
      <c r="AC30" s="263">
        <v>74.220689655172421</v>
      </c>
      <c r="AD30" s="263">
        <v>108.23379482758621</v>
      </c>
      <c r="AE30" s="263">
        <v>64.94068965517242</v>
      </c>
      <c r="AF30" s="263">
        <v>64.94068965517242</v>
      </c>
      <c r="AG30" s="263">
        <v>38.065517241379311</v>
      </c>
      <c r="AH30" s="263">
        <v>68.272660689655183</v>
      </c>
      <c r="AI30" s="263">
        <v>71.222298000000009</v>
      </c>
      <c r="AJ30" s="263">
        <v>39.716551724137936</v>
      </c>
      <c r="AK30" s="263">
        <v>57.342537241379311</v>
      </c>
      <c r="AL30" s="263">
        <v>56.370674137931026</v>
      </c>
      <c r="AM30" s="263">
        <v>55.309655172413791</v>
      </c>
      <c r="AN30" s="263">
        <v>59.964655172413792</v>
      </c>
      <c r="AO30" s="263">
        <v>87.78</v>
      </c>
      <c r="AP30" s="263">
        <v>82.735172413793109</v>
      </c>
      <c r="AQ30" s="263">
        <v>95.931982758620691</v>
      </c>
      <c r="AR30" s="263">
        <v>96.406655172413792</v>
      </c>
      <c r="AS30" s="263">
        <v>73.746206896551726</v>
      </c>
      <c r="AT30" s="263">
        <v>80.075172413793112</v>
      </c>
      <c r="AU30" s="263">
        <v>74.296551724137927</v>
      </c>
      <c r="AV30" s="263">
        <v>62.372413793103455</v>
      </c>
      <c r="AW30" s="263">
        <v>80.717241379310352</v>
      </c>
      <c r="AX30" s="263">
        <v>44.495379310344838</v>
      </c>
      <c r="AY30" s="263">
        <v>67.627748275862075</v>
      </c>
    </row>
    <row r="31" spans="1:51" ht="20.149999999999999" customHeight="1">
      <c r="A31" s="262">
        <v>30</v>
      </c>
      <c r="B31" s="264">
        <v>1.33</v>
      </c>
      <c r="C31" s="264">
        <v>1.33</v>
      </c>
      <c r="D31" s="264">
        <v>1</v>
      </c>
      <c r="E31" s="264">
        <v>1</v>
      </c>
      <c r="F31" s="263">
        <v>506.18703460359183</v>
      </c>
      <c r="G31" s="263">
        <v>625.39164683333343</v>
      </c>
      <c r="H31" s="263">
        <v>375.23733333333337</v>
      </c>
      <c r="I31" s="263">
        <v>375.23733333333337</v>
      </c>
      <c r="J31" s="461">
        <v>243.34305882352939</v>
      </c>
      <c r="K31" s="263">
        <v>440.25164042261105</v>
      </c>
      <c r="L31" s="263">
        <v>476.7987615676704</v>
      </c>
      <c r="M31" s="263">
        <v>264.0441176470589</v>
      </c>
      <c r="N31" s="263">
        <v>380.05373746725002</v>
      </c>
      <c r="O31" s="263">
        <v>376.8904248246667</v>
      </c>
      <c r="P31" s="462">
        <v>351.38600000000002</v>
      </c>
      <c r="Q31" s="461">
        <v>359.14336956521737</v>
      </c>
      <c r="R31" s="462">
        <v>543.16787596899235</v>
      </c>
      <c r="S31" s="263">
        <v>517.17050000000006</v>
      </c>
      <c r="T31" s="263">
        <v>599.8303572916667</v>
      </c>
      <c r="U31" s="263">
        <v>619.02190000000007</v>
      </c>
      <c r="V31" s="263">
        <v>492.09999999999997</v>
      </c>
      <c r="W31" s="263">
        <v>541.31000000000006</v>
      </c>
      <c r="X31" s="263">
        <v>442.88999999999993</v>
      </c>
      <c r="Y31" s="263">
        <v>380.60166666666669</v>
      </c>
      <c r="Z31" s="263">
        <v>492.54333333333335</v>
      </c>
      <c r="AA31" s="263">
        <v>316.00800000000004</v>
      </c>
      <c r="AB31" s="263">
        <v>464.97913875000006</v>
      </c>
      <c r="AC31" s="263">
        <v>75.567999999999998</v>
      </c>
      <c r="AD31" s="263">
        <v>109.94595733333334</v>
      </c>
      <c r="AE31" s="263">
        <v>65.968000000000004</v>
      </c>
      <c r="AF31" s="263">
        <v>65.968000000000004</v>
      </c>
      <c r="AG31" s="263">
        <v>38.304000000000002</v>
      </c>
      <c r="AH31" s="263">
        <v>68.922905333333333</v>
      </c>
      <c r="AI31" s="263">
        <v>71.951554733333353</v>
      </c>
      <c r="AJ31" s="263">
        <v>39.900000000000006</v>
      </c>
      <c r="AK31" s="263">
        <v>58.357119333333337</v>
      </c>
      <c r="AL31" s="263">
        <v>57.594985000000001</v>
      </c>
      <c r="AM31" s="263">
        <v>55.86</v>
      </c>
      <c r="AN31" s="263">
        <v>60.515000000000001</v>
      </c>
      <c r="AO31" s="263">
        <v>88.666666666666657</v>
      </c>
      <c r="AP31" s="263">
        <v>83.87866666666666</v>
      </c>
      <c r="AQ31" s="263">
        <v>96.945916666666676</v>
      </c>
      <c r="AR31" s="263">
        <v>97.75500000000001</v>
      </c>
      <c r="AS31" s="263">
        <v>74.48</v>
      </c>
      <c r="AT31" s="263">
        <v>81.041333333333341</v>
      </c>
      <c r="AU31" s="263">
        <v>76.164666666666676</v>
      </c>
      <c r="AV31" s="263">
        <v>63.308000000000007</v>
      </c>
      <c r="AW31" s="263">
        <v>81.927999999999997</v>
      </c>
      <c r="AX31" s="263">
        <v>44.767800000000001</v>
      </c>
      <c r="AY31" s="263">
        <v>68.094670000000008</v>
      </c>
    </row>
    <row r="32" spans="1:51" ht="20.149999999999999" customHeight="1">
      <c r="A32" s="262">
        <v>35</v>
      </c>
      <c r="B32" s="264">
        <v>1.33</v>
      </c>
      <c r="C32" s="264">
        <v>1.33</v>
      </c>
      <c r="D32" s="264">
        <v>1</v>
      </c>
      <c r="E32" s="264">
        <v>1</v>
      </c>
      <c r="F32" s="263">
        <v>615.00112612612622</v>
      </c>
      <c r="G32" s="263">
        <v>800.65477605727961</v>
      </c>
      <c r="H32" s="263">
        <v>480.39600000000007</v>
      </c>
      <c r="I32" s="263">
        <v>480.39600000000007</v>
      </c>
      <c r="J32" s="461">
        <v>298.73476470588236</v>
      </c>
      <c r="K32" s="263">
        <v>549.43451893366671</v>
      </c>
      <c r="L32" s="263">
        <v>592.39675477228889</v>
      </c>
      <c r="M32" s="263">
        <v>319.89852941176474</v>
      </c>
      <c r="N32" s="263">
        <v>452.90131640050004</v>
      </c>
      <c r="O32" s="263">
        <v>460.00663556400002</v>
      </c>
      <c r="P32" s="462">
        <v>440.55300000000011</v>
      </c>
      <c r="Q32" s="461">
        <v>451.16842391304345</v>
      </c>
      <c r="R32" s="462">
        <v>685.11746511627916</v>
      </c>
      <c r="S32" s="263">
        <v>660.64900000000011</v>
      </c>
      <c r="T32" s="263">
        <v>756.84155625000005</v>
      </c>
      <c r="U32" s="263">
        <v>790.0399500000002</v>
      </c>
      <c r="V32" s="263">
        <v>608.68399999999997</v>
      </c>
      <c r="W32" s="263">
        <v>651.03500000000008</v>
      </c>
      <c r="X32" s="263">
        <v>577.04512244897967</v>
      </c>
      <c r="Y32" s="263">
        <v>490.96000000000015</v>
      </c>
      <c r="Z32" s="263">
        <v>635.36</v>
      </c>
      <c r="AA32" s="263">
        <v>381.84300000000007</v>
      </c>
      <c r="AB32" s="263">
        <v>555.11544750000007</v>
      </c>
      <c r="AC32" s="263">
        <v>81.424000000000007</v>
      </c>
      <c r="AD32" s="263">
        <v>117.039202</v>
      </c>
      <c r="AE32" s="263">
        <v>70.224000000000004</v>
      </c>
      <c r="AF32" s="263">
        <v>70.224000000000004</v>
      </c>
      <c r="AG32" s="263">
        <v>39.292000000000002</v>
      </c>
      <c r="AH32" s="263">
        <v>71.616776000000002</v>
      </c>
      <c r="AI32" s="263">
        <v>74.972761200000008</v>
      </c>
      <c r="AJ32" s="263">
        <v>44.08</v>
      </c>
      <c r="AK32" s="263">
        <v>62.560388000000003</v>
      </c>
      <c r="AL32" s="263">
        <v>62.66713</v>
      </c>
      <c r="AM32" s="263">
        <v>58.140000000000008</v>
      </c>
      <c r="AN32" s="263">
        <v>62.795000000000002</v>
      </c>
      <c r="AO32" s="263">
        <v>92.34</v>
      </c>
      <c r="AP32" s="263">
        <v>88.616000000000014</v>
      </c>
      <c r="AQ32" s="263">
        <v>101.1465</v>
      </c>
      <c r="AR32" s="263">
        <v>103.34100000000001</v>
      </c>
      <c r="AS32" s="263">
        <v>77.52</v>
      </c>
      <c r="AT32" s="263">
        <v>85.043999999999997</v>
      </c>
      <c r="AU32" s="263">
        <v>83.903999999999996</v>
      </c>
      <c r="AV32" s="263">
        <v>67.183999999999997</v>
      </c>
      <c r="AW32" s="263">
        <v>86.944000000000003</v>
      </c>
      <c r="AX32" s="263">
        <v>46.808399999999999</v>
      </c>
      <c r="AY32" s="263">
        <v>70.029060000000001</v>
      </c>
    </row>
    <row r="33" spans="1:51" ht="20.149999999999999" customHeight="1">
      <c r="A33" s="262">
        <v>40</v>
      </c>
      <c r="B33" s="264">
        <v>1.33</v>
      </c>
      <c r="C33" s="264">
        <v>1.33</v>
      </c>
      <c r="D33" s="264">
        <v>1</v>
      </c>
      <c r="E33" s="264">
        <v>1</v>
      </c>
      <c r="F33" s="263">
        <v>727.89415195460288</v>
      </c>
      <c r="G33" s="263">
        <v>997.04975436261964</v>
      </c>
      <c r="H33" s="263">
        <v>598.23400000000015</v>
      </c>
      <c r="I33" s="263">
        <v>598.23400000000015</v>
      </c>
      <c r="J33" s="461">
        <v>354.4097941176471</v>
      </c>
      <c r="K33" s="263">
        <v>658.75292781695828</v>
      </c>
      <c r="L33" s="263">
        <v>708.18899967575283</v>
      </c>
      <c r="M33" s="263">
        <v>387.59999999999997</v>
      </c>
      <c r="N33" s="263">
        <v>525.82450060043766</v>
      </c>
      <c r="O33" s="263">
        <v>543.12504361849994</v>
      </c>
      <c r="P33" s="462">
        <v>529.87200000000018</v>
      </c>
      <c r="Q33" s="461">
        <v>544.0856521739131</v>
      </c>
      <c r="R33" s="462">
        <v>827.3234069767442</v>
      </c>
      <c r="S33" s="263">
        <v>804.83287500000006</v>
      </c>
      <c r="T33" s="263">
        <v>914.08433046875007</v>
      </c>
      <c r="U33" s="263">
        <v>961.07130000000006</v>
      </c>
      <c r="V33" s="263">
        <v>727.77600000000007</v>
      </c>
      <c r="W33" s="263">
        <v>780.76839024390245</v>
      </c>
      <c r="X33" s="263">
        <v>737.5813571428572</v>
      </c>
      <c r="Y33" s="263">
        <v>601.99125000000004</v>
      </c>
      <c r="Z33" s="263">
        <v>779.04750000000001</v>
      </c>
      <c r="AA33" s="263">
        <v>447.67800000000005</v>
      </c>
      <c r="AB33" s="263">
        <v>645.36092906250008</v>
      </c>
      <c r="AC33" s="263">
        <v>86.216000000000008</v>
      </c>
      <c r="AD33" s="263">
        <v>122.35913549999999</v>
      </c>
      <c r="AE33" s="263">
        <v>73.416000000000011</v>
      </c>
      <c r="AF33" s="263">
        <v>73.416000000000011</v>
      </c>
      <c r="AG33" s="263">
        <v>40.033000000000001</v>
      </c>
      <c r="AH33" s="263">
        <v>73.637179000000003</v>
      </c>
      <c r="AI33" s="263">
        <v>77.238666050000006</v>
      </c>
      <c r="AJ33" s="263">
        <v>47.88</v>
      </c>
      <c r="AK33" s="263">
        <v>66.683739500000001</v>
      </c>
      <c r="AL33" s="263">
        <v>66.471238749999998</v>
      </c>
      <c r="AM33" s="263">
        <v>59.85</v>
      </c>
      <c r="AN33" s="263">
        <v>64.50500000000001</v>
      </c>
      <c r="AO33" s="263">
        <v>95.094999999999999</v>
      </c>
      <c r="AP33" s="263">
        <v>92.168999999999997</v>
      </c>
      <c r="AQ33" s="263">
        <v>104.29693750000001</v>
      </c>
      <c r="AR33" s="263">
        <v>107.5305</v>
      </c>
      <c r="AS33" s="263">
        <v>79.800000000000011</v>
      </c>
      <c r="AT33" s="263">
        <v>88.046000000000006</v>
      </c>
      <c r="AU33" s="263">
        <v>90.572999999999993</v>
      </c>
      <c r="AV33" s="263">
        <v>70.091000000000008</v>
      </c>
      <c r="AW33" s="263">
        <v>90.706000000000003</v>
      </c>
      <c r="AX33" s="263">
        <v>50.004674999999999</v>
      </c>
      <c r="AY33" s="263">
        <v>71.479852499999993</v>
      </c>
    </row>
    <row r="34" spans="1:51" ht="20.149999999999999" customHeight="1">
      <c r="A34" s="262">
        <v>45</v>
      </c>
      <c r="B34" s="264">
        <v>1.33</v>
      </c>
      <c r="C34" s="264">
        <v>1.33</v>
      </c>
      <c r="D34" s="264">
        <v>1</v>
      </c>
      <c r="E34" s="264">
        <v>1</v>
      </c>
      <c r="F34" s="263">
        <v>876.97129702251277</v>
      </c>
      <c r="G34" s="263">
        <v>1194.1343680445509</v>
      </c>
      <c r="H34" s="263">
        <v>716.4857777777778</v>
      </c>
      <c r="I34" s="263">
        <v>716.4857777777778</v>
      </c>
      <c r="J34" s="461">
        <v>410.273705882353</v>
      </c>
      <c r="K34" s="263">
        <v>768.16169028174068</v>
      </c>
      <c r="L34" s="263">
        <v>824.1107457117804</v>
      </c>
      <c r="M34" s="263">
        <v>479.01111111111101</v>
      </c>
      <c r="N34" s="263">
        <v>624.05552201585192</v>
      </c>
      <c r="O34" s="263">
        <v>665.82015974189244</v>
      </c>
      <c r="P34" s="462">
        <v>619.29233333333332</v>
      </c>
      <c r="Q34" s="461">
        <v>637.59766304347841</v>
      </c>
      <c r="R34" s="462">
        <v>969.70025064599486</v>
      </c>
      <c r="S34" s="263">
        <v>949.48700000000019</v>
      </c>
      <c r="T34" s="263">
        <v>1071.4814881944446</v>
      </c>
      <c r="U34" s="263">
        <v>1132.1115166666666</v>
      </c>
      <c r="V34" s="263">
        <v>847.00311111111114</v>
      </c>
      <c r="W34" s="263">
        <v>916.05245799457998</v>
      </c>
      <c r="X34" s="263">
        <v>898.6989729729728</v>
      </c>
      <c r="Y34" s="263">
        <v>713.47111111111121</v>
      </c>
      <c r="Z34" s="263">
        <v>923.31555555555565</v>
      </c>
      <c r="AA34" s="263">
        <v>513.51300000000003</v>
      </c>
      <c r="AB34" s="263">
        <v>736.03833096122503</v>
      </c>
      <c r="AC34" s="263">
        <v>90.298666666666676</v>
      </c>
      <c r="AD34" s="263">
        <v>126.49686155555555</v>
      </c>
      <c r="AE34" s="263">
        <v>75.898666666666671</v>
      </c>
      <c r="AF34" s="263">
        <v>75.898666666666671</v>
      </c>
      <c r="AG34" s="263">
        <v>40.609333333333332</v>
      </c>
      <c r="AH34" s="263">
        <v>75.208603555555555</v>
      </c>
      <c r="AI34" s="263">
        <v>79.0010364888889</v>
      </c>
      <c r="AJ34" s="263">
        <v>50.835555555555558</v>
      </c>
      <c r="AK34" s="263">
        <v>70.106546222222221</v>
      </c>
      <c r="AL34" s="263">
        <v>69.429990000000004</v>
      </c>
      <c r="AM34" s="263">
        <v>63.84</v>
      </c>
      <c r="AN34" s="263">
        <v>65.835000000000008</v>
      </c>
      <c r="AO34" s="263">
        <v>97.237777777777794</v>
      </c>
      <c r="AP34" s="263">
        <v>94.932444444444457</v>
      </c>
      <c r="AQ34" s="263">
        <v>106.74727777777778</v>
      </c>
      <c r="AR34" s="263">
        <v>110.78900000000002</v>
      </c>
      <c r="AS34" s="263">
        <v>81.573333333333338</v>
      </c>
      <c r="AT34" s="263">
        <v>90.38088888888889</v>
      </c>
      <c r="AU34" s="263">
        <v>96.912666666666667</v>
      </c>
      <c r="AV34" s="263">
        <v>73.356888888888889</v>
      </c>
      <c r="AW34" s="263">
        <v>94.341333333333338</v>
      </c>
      <c r="AX34" s="263">
        <v>54.858066666666673</v>
      </c>
      <c r="AY34" s="263">
        <v>73.849154399999989</v>
      </c>
    </row>
    <row r="35" spans="1:51" ht="20.149999999999999" customHeight="1">
      <c r="A35" s="262">
        <v>50</v>
      </c>
      <c r="B35" s="264">
        <v>1.33</v>
      </c>
      <c r="C35" s="264">
        <v>1.33</v>
      </c>
      <c r="D35" s="264">
        <v>1</v>
      </c>
      <c r="E35" s="264">
        <v>1</v>
      </c>
      <c r="F35" s="263">
        <v>1033.5344011453114</v>
      </c>
      <c r="G35" s="263">
        <v>1391.7017264900958</v>
      </c>
      <c r="H35" s="263">
        <v>835.02720000000011</v>
      </c>
      <c r="I35" s="263">
        <v>835.02720000000011</v>
      </c>
      <c r="J35" s="461">
        <v>466.26983529411774</v>
      </c>
      <c r="K35" s="263">
        <v>877.63370025356676</v>
      </c>
      <c r="L35" s="263">
        <v>940.1231425406022</v>
      </c>
      <c r="M35" s="263">
        <v>570.76</v>
      </c>
      <c r="N35" s="263">
        <v>732.08946981426675</v>
      </c>
      <c r="O35" s="263">
        <v>797.57273126770326</v>
      </c>
      <c r="P35" s="462">
        <v>708.78360000000009</v>
      </c>
      <c r="Q35" s="461">
        <v>731.52602173913056</v>
      </c>
      <c r="R35" s="462">
        <v>1112.1967255813954</v>
      </c>
      <c r="S35" s="263">
        <v>1094.4703</v>
      </c>
      <c r="T35" s="263">
        <v>1228.986714375</v>
      </c>
      <c r="U35" s="263">
        <v>1303.1579400000001</v>
      </c>
      <c r="V35" s="263">
        <v>966.32479999999998</v>
      </c>
      <c r="W35" s="263">
        <v>1051.5447121951217</v>
      </c>
      <c r="X35" s="263">
        <v>1083.0418256756757</v>
      </c>
      <c r="Y35" s="263">
        <v>825.26500000000021</v>
      </c>
      <c r="Z35" s="263">
        <v>1067.9900000000002</v>
      </c>
      <c r="AA35" s="263">
        <v>579.34799999999996</v>
      </c>
      <c r="AB35" s="263">
        <v>838.07230286510253</v>
      </c>
      <c r="AC35" s="263">
        <v>93.884800000000013</v>
      </c>
      <c r="AD35" s="263">
        <v>129.8070424</v>
      </c>
      <c r="AE35" s="263">
        <v>77.884800000000013</v>
      </c>
      <c r="AF35" s="263">
        <v>77.884800000000013</v>
      </c>
      <c r="AG35" s="263">
        <v>41.070399999999999</v>
      </c>
      <c r="AH35" s="263">
        <v>76.465743199999991</v>
      </c>
      <c r="AI35" s="263">
        <v>80.410932840000015</v>
      </c>
      <c r="AJ35" s="263">
        <v>53.2</v>
      </c>
      <c r="AK35" s="263">
        <v>72.844791600000008</v>
      </c>
      <c r="AL35" s="263">
        <v>71.796990999999991</v>
      </c>
      <c r="AM35" s="263">
        <v>67.032000000000011</v>
      </c>
      <c r="AN35" s="263">
        <v>66.899000000000001</v>
      </c>
      <c r="AO35" s="263">
        <v>98.952000000000012</v>
      </c>
      <c r="AP35" s="263">
        <v>97.143200000000007</v>
      </c>
      <c r="AQ35" s="263">
        <v>108.70755000000001</v>
      </c>
      <c r="AR35" s="263">
        <v>113.39580000000001</v>
      </c>
      <c r="AS35" s="263">
        <v>82.992000000000019</v>
      </c>
      <c r="AT35" s="263">
        <v>96.557999999999993</v>
      </c>
      <c r="AU35" s="263">
        <v>101.98440000000001</v>
      </c>
      <c r="AV35" s="263">
        <v>78.682800000000015</v>
      </c>
      <c r="AW35" s="263">
        <v>99.164800000000014</v>
      </c>
      <c r="AX35" s="263">
        <v>59.746259999999999</v>
      </c>
      <c r="AY35" s="263">
        <v>75.928518960000005</v>
      </c>
    </row>
    <row r="36" spans="1:51" ht="20.149999999999999" customHeight="1">
      <c r="A36" s="262">
        <v>60</v>
      </c>
      <c r="B36" s="264">
        <v>1.33</v>
      </c>
      <c r="C36" s="264">
        <v>1.33</v>
      </c>
      <c r="D36" s="264">
        <v>1</v>
      </c>
      <c r="E36" s="264">
        <v>1</v>
      </c>
      <c r="F36" s="263">
        <v>1359.2380876826724</v>
      </c>
      <c r="G36" s="263">
        <v>1787.8019329084132</v>
      </c>
      <c r="H36" s="263">
        <v>1072.6893333333333</v>
      </c>
      <c r="I36" s="263">
        <v>1072.6893333333333</v>
      </c>
      <c r="J36" s="461">
        <v>578.52652941176473</v>
      </c>
      <c r="K36" s="263">
        <v>1096.7042152113056</v>
      </c>
      <c r="L36" s="263">
        <v>1172.3292377838352</v>
      </c>
      <c r="M36" s="263">
        <v>754.93333333333339</v>
      </c>
      <c r="N36" s="263">
        <v>956.58023251600741</v>
      </c>
      <c r="O36" s="263">
        <v>1061.701588556419</v>
      </c>
      <c r="P36" s="462">
        <v>887.90800000000013</v>
      </c>
      <c r="Q36" s="461">
        <v>920.2154347826089</v>
      </c>
      <c r="R36" s="462">
        <v>1397.4289379844961</v>
      </c>
      <c r="S36" s="263">
        <v>1385.0952500000001</v>
      </c>
      <c r="T36" s="263">
        <v>1544.2133036458333</v>
      </c>
      <c r="U36" s="263">
        <v>1661.7453481481484</v>
      </c>
      <c r="V36" s="263">
        <v>1205.1573333333333</v>
      </c>
      <c r="W36" s="263">
        <v>1322.9455934959351</v>
      </c>
      <c r="X36" s="263">
        <v>1451.8248547297301</v>
      </c>
      <c r="Y36" s="263">
        <v>1052.8911750000002</v>
      </c>
      <c r="Z36" s="263">
        <v>1358.1516666666669</v>
      </c>
      <c r="AA36" s="263">
        <v>750.45716139423075</v>
      </c>
      <c r="AB36" s="263">
        <v>1042.145385720919</v>
      </c>
      <c r="AC36" s="263">
        <v>100.06400000000001</v>
      </c>
      <c r="AD36" s="263">
        <v>134.77231366666669</v>
      </c>
      <c r="AE36" s="263">
        <v>80.864000000000004</v>
      </c>
      <c r="AF36" s="263">
        <v>80.864000000000004</v>
      </c>
      <c r="AG36" s="263">
        <v>41.762</v>
      </c>
      <c r="AH36" s="263">
        <v>78.35145266666666</v>
      </c>
      <c r="AI36" s="263">
        <v>82.525777366666674</v>
      </c>
      <c r="AJ36" s="263">
        <v>56.74666666666667</v>
      </c>
      <c r="AK36" s="263">
        <v>76.952159666666674</v>
      </c>
      <c r="AL36" s="263">
        <v>75.827400833333328</v>
      </c>
      <c r="AM36" s="263">
        <v>71.820000000000007</v>
      </c>
      <c r="AN36" s="263">
        <v>68.495000000000005</v>
      </c>
      <c r="AO36" s="263">
        <v>101.52333333333333</v>
      </c>
      <c r="AP36" s="263">
        <v>100.45933333333333</v>
      </c>
      <c r="AQ36" s="263">
        <v>111.64795833333335</v>
      </c>
      <c r="AR36" s="263">
        <v>117.77150000000002</v>
      </c>
      <c r="AS36" s="263">
        <v>91.637000000000015</v>
      </c>
      <c r="AT36" s="263">
        <v>109.72500000000001</v>
      </c>
      <c r="AU36" s="263">
        <v>109.59200000000001</v>
      </c>
      <c r="AV36" s="263">
        <v>88.179000000000016</v>
      </c>
      <c r="AW36" s="263">
        <v>107.464</v>
      </c>
      <c r="AX36" s="263">
        <v>67.078550000000007</v>
      </c>
      <c r="AY36" s="263">
        <v>79.047565800000001</v>
      </c>
    </row>
    <row r="37" spans="1:51" ht="20.149999999999999" customHeight="1">
      <c r="A37" s="262">
        <v>70</v>
      </c>
      <c r="B37" s="264">
        <v>1.33</v>
      </c>
      <c r="C37" s="264">
        <v>1.33</v>
      </c>
      <c r="D37" s="264">
        <v>1</v>
      </c>
      <c r="E37" s="264">
        <v>1</v>
      </c>
      <c r="F37" s="263">
        <v>1701.4360568720381</v>
      </c>
      <c r="G37" s="263">
        <v>2184.72970177864</v>
      </c>
      <c r="H37" s="263">
        <v>1310.848</v>
      </c>
      <c r="I37" s="263">
        <v>1310.848</v>
      </c>
      <c r="J37" s="461">
        <v>691.00988235294108</v>
      </c>
      <c r="K37" s="263">
        <v>1315.8831544668335</v>
      </c>
      <c r="L37" s="263">
        <v>1404.6907343861444</v>
      </c>
      <c r="M37" s="263">
        <v>939.68571428571431</v>
      </c>
      <c r="N37" s="263">
        <v>1196.1372280851494</v>
      </c>
      <c r="O37" s="263">
        <v>1326.3650580483591</v>
      </c>
      <c r="P37" s="462">
        <v>1094.742</v>
      </c>
      <c r="Q37" s="461">
        <v>1109.618586956522</v>
      </c>
      <c r="R37" s="462">
        <v>1682.8662325581397</v>
      </c>
      <c r="S37" s="263">
        <v>1676.2845000000002</v>
      </c>
      <c r="T37" s="263">
        <v>1859.6251531250002</v>
      </c>
      <c r="U37" s="263">
        <v>2043.8159593220344</v>
      </c>
      <c r="V37" s="263">
        <v>1444.152</v>
      </c>
      <c r="W37" s="263">
        <v>1652.759804054054</v>
      </c>
      <c r="X37" s="263">
        <v>1820.6913040540544</v>
      </c>
      <c r="Y37" s="263">
        <v>1380.3405</v>
      </c>
      <c r="Z37" s="263">
        <v>1706.3194285714287</v>
      </c>
      <c r="AA37" s="263">
        <v>1000.6104954807694</v>
      </c>
      <c r="AB37" s="263">
        <v>1279.754709818767</v>
      </c>
      <c r="AC37" s="263">
        <v>105.39200000000002</v>
      </c>
      <c r="AD37" s="263">
        <v>138.31893600000001</v>
      </c>
      <c r="AE37" s="263">
        <v>82.992000000000019</v>
      </c>
      <c r="AF37" s="263">
        <v>82.992000000000019</v>
      </c>
      <c r="AG37" s="263">
        <v>42.256</v>
      </c>
      <c r="AH37" s="263">
        <v>79.698387999999994</v>
      </c>
      <c r="AI37" s="263">
        <v>84.036380600000001</v>
      </c>
      <c r="AJ37" s="263">
        <v>59.28</v>
      </c>
      <c r="AK37" s="263">
        <v>79.885994000000011</v>
      </c>
      <c r="AL37" s="263">
        <v>80.194914999999995</v>
      </c>
      <c r="AM37" s="263">
        <v>75.239999999999995</v>
      </c>
      <c r="AN37" s="263">
        <v>69.635000000000005</v>
      </c>
      <c r="AO37" s="263">
        <v>103.36</v>
      </c>
      <c r="AP37" s="263">
        <v>102.828</v>
      </c>
      <c r="AQ37" s="263">
        <v>113.74825000000001</v>
      </c>
      <c r="AR37" s="263">
        <v>127.4954625</v>
      </c>
      <c r="AS37" s="263">
        <v>100.39600000000002</v>
      </c>
      <c r="AT37" s="263">
        <v>122.17000000000002</v>
      </c>
      <c r="AU37" s="263">
        <v>115.026</v>
      </c>
      <c r="AV37" s="263">
        <v>96.425000000000011</v>
      </c>
      <c r="AW37" s="263">
        <v>114.85500000000002</v>
      </c>
      <c r="AX37" s="263">
        <v>72.315899999999999</v>
      </c>
      <c r="AY37" s="263">
        <v>81.27545640000001</v>
      </c>
    </row>
    <row r="38" spans="1:51" ht="20.149999999999999" customHeight="1">
      <c r="A38" s="262">
        <v>80</v>
      </c>
      <c r="B38" s="264">
        <v>1.33</v>
      </c>
      <c r="C38" s="264">
        <v>1.33</v>
      </c>
      <c r="D38" s="264">
        <v>1</v>
      </c>
      <c r="E38" s="264">
        <v>1</v>
      </c>
      <c r="F38" s="263">
        <v>2059.9422867501653</v>
      </c>
      <c r="G38" s="263">
        <v>2582.17469718131</v>
      </c>
      <c r="H38" s="263">
        <v>1549.317</v>
      </c>
      <c r="I38" s="263">
        <v>1549.317</v>
      </c>
      <c r="J38" s="461">
        <v>803.63489705882341</v>
      </c>
      <c r="K38" s="263">
        <v>1535.129858908479</v>
      </c>
      <c r="L38" s="263">
        <v>1637.1493568378767</v>
      </c>
      <c r="M38" s="263">
        <v>1124.8</v>
      </c>
      <c r="N38" s="263">
        <v>1436.7355997620061</v>
      </c>
      <c r="O38" s="263">
        <v>1591.3626601673147</v>
      </c>
      <c r="P38" s="462">
        <v>1356.0148000000002</v>
      </c>
      <c r="Q38" s="461">
        <v>1299.4678260869566</v>
      </c>
      <c r="R38" s="462">
        <v>1968.4317034883722</v>
      </c>
      <c r="S38" s="263">
        <v>1967.8264375000003</v>
      </c>
      <c r="T38" s="263">
        <v>2175.1527902343751</v>
      </c>
      <c r="U38" s="263">
        <v>2523.7311269091797</v>
      </c>
      <c r="V38" s="263">
        <v>1756.8840521653542</v>
      </c>
      <c r="W38" s="263">
        <v>2135.2710785472973</v>
      </c>
      <c r="X38" s="263">
        <v>2189.6098910472974</v>
      </c>
      <c r="Y38" s="263">
        <v>1716.5229375000001</v>
      </c>
      <c r="Z38" s="263">
        <v>2083.6815040322581</v>
      </c>
      <c r="AA38" s="263">
        <v>1269.715118203125</v>
      </c>
      <c r="AB38" s="263">
        <v>1538.9985115914212</v>
      </c>
      <c r="AC38" s="263">
        <v>110.18799999999999</v>
      </c>
      <c r="AD38" s="263">
        <v>140.97890275</v>
      </c>
      <c r="AE38" s="263">
        <v>84.587999999999994</v>
      </c>
      <c r="AF38" s="263">
        <v>84.587999999999994</v>
      </c>
      <c r="AG38" s="263">
        <v>42.6265</v>
      </c>
      <c r="AH38" s="263">
        <v>80.708589500000002</v>
      </c>
      <c r="AI38" s="263">
        <v>85.169333025</v>
      </c>
      <c r="AJ38" s="263">
        <v>61.180000000000007</v>
      </c>
      <c r="AK38" s="263">
        <v>82.086369750000003</v>
      </c>
      <c r="AL38" s="263">
        <v>83.470550625000001</v>
      </c>
      <c r="AM38" s="263">
        <v>77.805000000000007</v>
      </c>
      <c r="AN38" s="263">
        <v>70.490000000000009</v>
      </c>
      <c r="AO38" s="263">
        <v>104.73750000000001</v>
      </c>
      <c r="AP38" s="263">
        <v>104.60450000000002</v>
      </c>
      <c r="AQ38" s="263">
        <v>115.32346875</v>
      </c>
      <c r="AR38" s="263">
        <v>135.99727968750003</v>
      </c>
      <c r="AS38" s="263">
        <v>107.96275</v>
      </c>
      <c r="AT38" s="263">
        <v>131.50375</v>
      </c>
      <c r="AU38" s="263">
        <v>123.05825</v>
      </c>
      <c r="AV38" s="263">
        <v>103.15812500000001</v>
      </c>
      <c r="AW38" s="263">
        <v>120.94687500000001</v>
      </c>
      <c r="AX38" s="263">
        <v>76.972087500000001</v>
      </c>
      <c r="AY38" s="263">
        <v>82.946374350000013</v>
      </c>
    </row>
    <row r="39" spans="1:51" ht="20.149999999999999" customHeight="1">
      <c r="A39" s="262">
        <v>90</v>
      </c>
      <c r="B39" s="264">
        <v>1.33</v>
      </c>
      <c r="C39" s="264">
        <v>1.33</v>
      </c>
      <c r="D39" s="264">
        <v>1</v>
      </c>
      <c r="E39" s="264">
        <v>1</v>
      </c>
      <c r="F39" s="263">
        <v>2434.6534926140012</v>
      </c>
      <c r="G39" s="263">
        <v>2979.9645102722752</v>
      </c>
      <c r="H39" s="263">
        <v>1787.992888888889</v>
      </c>
      <c r="I39" s="263">
        <v>1787.992888888889</v>
      </c>
      <c r="J39" s="461">
        <v>916.35435294117656</v>
      </c>
      <c r="K39" s="263">
        <v>1754.4217401408705</v>
      </c>
      <c r="L39" s="263">
        <v>1869.6727298558906</v>
      </c>
      <c r="M39" s="263">
        <v>1310.1555555555556</v>
      </c>
      <c r="N39" s="263">
        <v>1678.0282221773386</v>
      </c>
      <c r="O39" s="263">
        <v>1856.583017370946</v>
      </c>
      <c r="P39" s="462">
        <v>1620.3064888888889</v>
      </c>
      <c r="Q39" s="461">
        <v>1489.6144565217394</v>
      </c>
      <c r="R39" s="462">
        <v>2254.0826253229975</v>
      </c>
      <c r="S39" s="263">
        <v>2259.6035000000002</v>
      </c>
      <c r="T39" s="263">
        <v>2490.7576190972222</v>
      </c>
      <c r="U39" s="263">
        <v>3011.9540364192712</v>
      </c>
      <c r="V39" s="263">
        <v>2169.1152685914258</v>
      </c>
      <c r="W39" s="263">
        <v>2619.913180930931</v>
      </c>
      <c r="X39" s="263">
        <v>2558.5632364864869</v>
      </c>
      <c r="Y39" s="263">
        <v>2137.9011111111113</v>
      </c>
      <c r="Z39" s="263">
        <v>2523.6011111111115</v>
      </c>
      <c r="AA39" s="263">
        <v>1545.790160625</v>
      </c>
      <c r="AB39" s="263">
        <v>1798.3102463034859</v>
      </c>
      <c r="AC39" s="263">
        <v>114.62933333333334</v>
      </c>
      <c r="AD39" s="263">
        <v>143.04776577777778</v>
      </c>
      <c r="AE39" s="263">
        <v>85.829333333333338</v>
      </c>
      <c r="AF39" s="263">
        <v>85.829333333333338</v>
      </c>
      <c r="AG39" s="263">
        <v>42.914666666666669</v>
      </c>
      <c r="AH39" s="263">
        <v>81.494301777777778</v>
      </c>
      <c r="AI39" s="263">
        <v>86.050518244444447</v>
      </c>
      <c r="AJ39" s="263">
        <v>62.657777777777788</v>
      </c>
      <c r="AK39" s="263">
        <v>83.797773111111127</v>
      </c>
      <c r="AL39" s="263">
        <v>86.018267222222221</v>
      </c>
      <c r="AM39" s="263">
        <v>79.800000000000011</v>
      </c>
      <c r="AN39" s="263">
        <v>71.155000000000001</v>
      </c>
      <c r="AO39" s="263">
        <v>105.8088888888889</v>
      </c>
      <c r="AP39" s="263">
        <v>105.98622222222224</v>
      </c>
      <c r="AQ39" s="263">
        <v>116.5486388888889</v>
      </c>
      <c r="AR39" s="263">
        <v>142.60980416666666</v>
      </c>
      <c r="AS39" s="263">
        <v>117.46855555555557</v>
      </c>
      <c r="AT39" s="263">
        <v>138.76333333333332</v>
      </c>
      <c r="AU39" s="263">
        <v>135.95555555555558</v>
      </c>
      <c r="AV39" s="263">
        <v>108.39500000000001</v>
      </c>
      <c r="AW39" s="263">
        <v>125.68500000000003</v>
      </c>
      <c r="AX39" s="263">
        <v>80.832966666666664</v>
      </c>
      <c r="AY39" s="263">
        <v>84.245977199999999</v>
      </c>
    </row>
    <row r="40" spans="1:51" ht="20.149999999999999" customHeight="1">
      <c r="A40" s="262">
        <v>100</v>
      </c>
      <c r="B40" s="264">
        <v>1.33</v>
      </c>
      <c r="C40" s="264">
        <v>1.33</v>
      </c>
      <c r="D40" s="264">
        <v>1</v>
      </c>
      <c r="E40" s="264">
        <v>1</v>
      </c>
      <c r="F40" s="324">
        <v>2825.5077515341263</v>
      </c>
      <c r="G40" s="324">
        <v>3377.9956957450481</v>
      </c>
      <c r="H40" s="324">
        <v>2026.8136</v>
      </c>
      <c r="I40" s="324">
        <v>2026.8136</v>
      </c>
      <c r="J40" s="461">
        <v>1029.1399176470588</v>
      </c>
      <c r="K40" s="263">
        <v>1973.7452451267834</v>
      </c>
      <c r="L40" s="263">
        <v>2102.2414282703012</v>
      </c>
      <c r="M40" s="263">
        <v>1495.6800000000003</v>
      </c>
      <c r="N40" s="263">
        <v>1919.8068201096046</v>
      </c>
      <c r="O40" s="263">
        <v>2121.9593031338518</v>
      </c>
      <c r="P40" s="462">
        <v>1884.9398400000002</v>
      </c>
      <c r="Q40" s="464">
        <v>1679.9692608695655</v>
      </c>
      <c r="R40" s="463">
        <v>2539.7933627906978</v>
      </c>
      <c r="S40" s="324">
        <v>2551.5451499999999</v>
      </c>
      <c r="T40" s="324">
        <v>2806.4164821874997</v>
      </c>
      <c r="U40" s="324">
        <v>3500.2873640273442</v>
      </c>
      <c r="V40" s="324">
        <v>2583.8872417322837</v>
      </c>
      <c r="W40" s="324">
        <v>3134.2468281249999</v>
      </c>
      <c r="X40" s="324">
        <v>2969.0271303225809</v>
      </c>
      <c r="Y40" s="324">
        <v>2588.8450000000003</v>
      </c>
      <c r="Z40" s="324">
        <v>2974.5450000000001</v>
      </c>
      <c r="AA40" s="324">
        <v>1822.5101945625001</v>
      </c>
      <c r="AB40" s="324">
        <v>2057.6695340731371</v>
      </c>
      <c r="AC40" s="263">
        <v>118.8224</v>
      </c>
      <c r="AD40" s="263">
        <v>144.70285620000001</v>
      </c>
      <c r="AE40" s="263">
        <v>86.822400000000002</v>
      </c>
      <c r="AF40" s="263">
        <v>86.822400000000002</v>
      </c>
      <c r="AG40" s="263">
        <v>43.145200000000003</v>
      </c>
      <c r="AH40" s="263">
        <v>82.122871600000011</v>
      </c>
      <c r="AI40" s="263">
        <v>86.755466420000005</v>
      </c>
      <c r="AJ40" s="263">
        <v>63.84</v>
      </c>
      <c r="AK40" s="263">
        <v>85.166895799999992</v>
      </c>
      <c r="AL40" s="263">
        <v>88.056440499999994</v>
      </c>
      <c r="AM40" s="263">
        <v>81.396000000000015</v>
      </c>
      <c r="AN40" s="263">
        <v>71.686999999999998</v>
      </c>
      <c r="AO40" s="263">
        <v>106.66600000000001</v>
      </c>
      <c r="AP40" s="263">
        <v>107.0916</v>
      </c>
      <c r="AQ40" s="263">
        <v>117.528775</v>
      </c>
      <c r="AR40" s="263">
        <v>147.89982375</v>
      </c>
      <c r="AS40" s="263">
        <v>125.67170000000002</v>
      </c>
      <c r="AT40" s="263">
        <v>144.571</v>
      </c>
      <c r="AU40" s="263">
        <v>146.83200000000002</v>
      </c>
      <c r="AV40" s="263">
        <v>113.31600000000002</v>
      </c>
      <c r="AW40" s="263">
        <v>129.47550000000001</v>
      </c>
      <c r="AX40" s="263">
        <v>83.921670000000006</v>
      </c>
      <c r="AY40" s="263">
        <v>85.285659480000007</v>
      </c>
    </row>
    <row r="41" spans="1:51" ht="20.149999999999999" customHeight="1">
      <c r="A41" s="262">
        <v>120</v>
      </c>
      <c r="B41" s="264">
        <v>1.33</v>
      </c>
      <c r="C41" s="264">
        <v>1.33</v>
      </c>
      <c r="D41" s="264">
        <v>1</v>
      </c>
      <c r="E41" s="264">
        <v>1</v>
      </c>
      <c r="F41" s="324">
        <v>3655.5011127012522</v>
      </c>
      <c r="G41" s="324">
        <v>4174.540811454207</v>
      </c>
      <c r="H41" s="324">
        <v>2504.7446666666665</v>
      </c>
      <c r="I41" s="324">
        <v>2504.7446666666665</v>
      </c>
      <c r="J41" s="461">
        <v>1254.8432647058823</v>
      </c>
      <c r="K41" s="263">
        <v>2412.4555026056528</v>
      </c>
      <c r="L41" s="263">
        <v>2567.4694758919181</v>
      </c>
      <c r="M41" s="263">
        <v>1867.0666666666668</v>
      </c>
      <c r="N41" s="263">
        <v>2404.335967008004</v>
      </c>
      <c r="O41" s="263">
        <v>2653.0237317782098</v>
      </c>
      <c r="P41" s="462">
        <v>2414.8898666666669</v>
      </c>
      <c r="Q41" s="464">
        <v>2061.0952173913042</v>
      </c>
      <c r="R41" s="463">
        <v>3111.3344689922483</v>
      </c>
      <c r="S41" s="324">
        <v>3135.7576250000002</v>
      </c>
      <c r="T41" s="324">
        <v>3437.8422768229166</v>
      </c>
      <c r="U41" s="324">
        <v>4477.1748554394535</v>
      </c>
      <c r="V41" s="324">
        <v>3531.945143647119</v>
      </c>
      <c r="W41" s="324">
        <v>4181.9373567708335</v>
      </c>
      <c r="X41" s="324">
        <v>4151.7744149746195</v>
      </c>
      <c r="Y41" s="324">
        <v>3562.7797410714284</v>
      </c>
      <c r="Z41" s="324">
        <v>3948.4797410714291</v>
      </c>
      <c r="AA41" s="324">
        <v>2377.2402454687503</v>
      </c>
      <c r="AB41" s="324">
        <v>2576.4832157276142</v>
      </c>
      <c r="AC41" s="263">
        <v>126.71200000000002</v>
      </c>
      <c r="AD41" s="263">
        <v>147.18549183333334</v>
      </c>
      <c r="AE41" s="263">
        <v>88.312000000000012</v>
      </c>
      <c r="AF41" s="263">
        <v>88.312000000000012</v>
      </c>
      <c r="AG41" s="263">
        <v>43.491000000000007</v>
      </c>
      <c r="AH41" s="263">
        <v>83.06572633333333</v>
      </c>
      <c r="AI41" s="263">
        <v>87.812888683333327</v>
      </c>
      <c r="AJ41" s="263">
        <v>65.613333333333344</v>
      </c>
      <c r="AK41" s="263">
        <v>87.220579833333346</v>
      </c>
      <c r="AL41" s="263">
        <v>91.113700416666674</v>
      </c>
      <c r="AM41" s="263">
        <v>83.79</v>
      </c>
      <c r="AN41" s="263">
        <v>72.484999999999999</v>
      </c>
      <c r="AO41" s="263">
        <v>107.95166666666668</v>
      </c>
      <c r="AP41" s="263">
        <v>109.24841666666667</v>
      </c>
      <c r="AQ41" s="263">
        <v>118.99897916666667</v>
      </c>
      <c r="AR41" s="263">
        <v>155.834853125</v>
      </c>
      <c r="AS41" s="263">
        <v>137.97641666666667</v>
      </c>
      <c r="AT41" s="263">
        <v>153.2825</v>
      </c>
      <c r="AU41" s="263">
        <v>163.14666666666668</v>
      </c>
      <c r="AV41" s="263">
        <v>127.015</v>
      </c>
      <c r="AW41" s="263">
        <v>135.16125</v>
      </c>
      <c r="AX41" s="263">
        <v>88.554725000000005</v>
      </c>
      <c r="AY41" s="263">
        <v>86.845182899999998</v>
      </c>
    </row>
    <row r="42" spans="1:51" ht="20.149999999999999" customHeight="1">
      <c r="A42" s="262">
        <v>140</v>
      </c>
      <c r="B42" s="264">
        <v>1.33</v>
      </c>
      <c r="C42" s="264">
        <v>1.33</v>
      </c>
      <c r="D42" s="264">
        <v>1</v>
      </c>
      <c r="E42" s="264">
        <v>1</v>
      </c>
      <c r="F42" s="324">
        <v>4549.7370677290837</v>
      </c>
      <c r="G42" s="324">
        <v>4971.4997083893204</v>
      </c>
      <c r="H42" s="324">
        <v>2982.9240000000004</v>
      </c>
      <c r="I42" s="324">
        <v>2982.9240000000004</v>
      </c>
      <c r="J42" s="461">
        <v>1480.6599411764707</v>
      </c>
      <c r="K42" s="263">
        <v>2851.2199722334171</v>
      </c>
      <c r="L42" s="263">
        <v>3032.7752241930721</v>
      </c>
      <c r="M42" s="263">
        <v>2238.7428571428572</v>
      </c>
      <c r="N42" s="263">
        <v>2889.6982147925751</v>
      </c>
      <c r="O42" s="263">
        <v>3184.35546652418</v>
      </c>
      <c r="P42" s="462">
        <v>2945.4256000000005</v>
      </c>
      <c r="Q42" s="464">
        <v>2442.578043478261</v>
      </c>
      <c r="R42" s="463">
        <v>3682.97811627907</v>
      </c>
      <c r="S42" s="324">
        <v>3720.2522500000005</v>
      </c>
      <c r="T42" s="324">
        <v>4069.3607015625003</v>
      </c>
      <c r="U42" s="324">
        <v>5454.251635019531</v>
      </c>
      <c r="V42" s="324">
        <v>4604.4765516975312</v>
      </c>
      <c r="W42" s="324">
        <v>5234.2877343750006</v>
      </c>
      <c r="X42" s="324">
        <v>5443.0837842639603</v>
      </c>
      <c r="Y42" s="324">
        <v>4540.2762066326532</v>
      </c>
      <c r="Z42" s="324">
        <v>4925.9762066326539</v>
      </c>
      <c r="AA42" s="324">
        <v>2933.0759961160711</v>
      </c>
      <c r="AB42" s="324">
        <v>3095.3784169093833</v>
      </c>
      <c r="AC42" s="263">
        <v>134.17600000000002</v>
      </c>
      <c r="AD42" s="263">
        <v>148.95880300000002</v>
      </c>
      <c r="AE42" s="263">
        <v>89.376000000000005</v>
      </c>
      <c r="AF42" s="263">
        <v>89.376000000000005</v>
      </c>
      <c r="AG42" s="263">
        <v>43.738</v>
      </c>
      <c r="AH42" s="263">
        <v>83.739193999999998</v>
      </c>
      <c r="AI42" s="263">
        <v>88.568190300000012</v>
      </c>
      <c r="AJ42" s="263">
        <v>66.88</v>
      </c>
      <c r="AK42" s="263">
        <v>88.687497000000008</v>
      </c>
      <c r="AL42" s="263">
        <v>93.297457500000007</v>
      </c>
      <c r="AM42" s="263">
        <v>85.5</v>
      </c>
      <c r="AN42" s="263">
        <v>73.055000000000007</v>
      </c>
      <c r="AO42" s="263">
        <v>108.87</v>
      </c>
      <c r="AP42" s="263">
        <v>118.567125</v>
      </c>
      <c r="AQ42" s="263">
        <v>120.04912499999999</v>
      </c>
      <c r="AR42" s="263">
        <v>161.50273125000001</v>
      </c>
      <c r="AS42" s="263">
        <v>146.76550000000003</v>
      </c>
      <c r="AT42" s="263">
        <v>159.50500000000002</v>
      </c>
      <c r="AU42" s="263">
        <v>176.86150000000001</v>
      </c>
      <c r="AV42" s="263">
        <v>136.79999999999998</v>
      </c>
      <c r="AW42" s="263">
        <v>139.2225</v>
      </c>
      <c r="AX42" s="263">
        <v>91.864050000000006</v>
      </c>
      <c r="AY42" s="263">
        <v>87.959128199999995</v>
      </c>
    </row>
    <row r="43" spans="1:51" ht="20.149999999999999" customHeight="1">
      <c r="A43" s="262">
        <v>160</v>
      </c>
      <c r="B43" s="264">
        <v>1.33</v>
      </c>
      <c r="C43" s="264">
        <v>1.33</v>
      </c>
      <c r="D43" s="264">
        <v>1</v>
      </c>
      <c r="E43" s="264">
        <v>1</v>
      </c>
      <c r="F43" s="324">
        <v>5508.1232577572127</v>
      </c>
      <c r="G43" s="324">
        <v>5768.7172185906556</v>
      </c>
      <c r="H43" s="324">
        <v>3461.2584999999999</v>
      </c>
      <c r="I43" s="324">
        <v>3461.2584999999999</v>
      </c>
      <c r="J43" s="461">
        <v>1706.5474485294121</v>
      </c>
      <c r="K43" s="263">
        <v>3290.0183244542395</v>
      </c>
      <c r="L43" s="263">
        <v>3498.1295354189388</v>
      </c>
      <c r="M43" s="263">
        <v>2610.6000000000004</v>
      </c>
      <c r="N43" s="263">
        <v>3375.5811506310029</v>
      </c>
      <c r="O43" s="263">
        <v>3715.8542675836579</v>
      </c>
      <c r="P43" s="462">
        <v>3476.3274000000006</v>
      </c>
      <c r="Q43" s="464">
        <v>2824.2839130434782</v>
      </c>
      <c r="R43" s="463">
        <v>4254.685851744186</v>
      </c>
      <c r="S43" s="324">
        <v>4304.9232187500002</v>
      </c>
      <c r="T43" s="324">
        <v>4700.9370201171878</v>
      </c>
      <c r="U43" s="324">
        <v>6431.4467197045915</v>
      </c>
      <c r="V43" s="324">
        <v>5678.2001077353398</v>
      </c>
      <c r="W43" s="324">
        <v>6289.5505175781254</v>
      </c>
      <c r="X43" s="324">
        <v>6745.3958112309647</v>
      </c>
      <c r="Y43" s="324">
        <v>5517.78605580357</v>
      </c>
      <c r="Z43" s="324">
        <v>5903.4860558035707</v>
      </c>
      <c r="AA43" s="324">
        <v>3489.6028091015623</v>
      </c>
      <c r="AB43" s="324">
        <v>3614.3245677957102</v>
      </c>
      <c r="AC43" s="263">
        <v>141.37400000000002</v>
      </c>
      <c r="AD43" s="263">
        <v>150.288786375</v>
      </c>
      <c r="AE43" s="263">
        <v>90.174000000000007</v>
      </c>
      <c r="AF43" s="263">
        <v>90.174000000000007</v>
      </c>
      <c r="AG43" s="263">
        <v>43.923250000000003</v>
      </c>
      <c r="AH43" s="263">
        <v>84.244294750000009</v>
      </c>
      <c r="AI43" s="263">
        <v>89.134666512500004</v>
      </c>
      <c r="AJ43" s="263">
        <v>67.83</v>
      </c>
      <c r="AK43" s="263">
        <v>89.787684874999997</v>
      </c>
      <c r="AL43" s="263">
        <v>94.935275312500011</v>
      </c>
      <c r="AM43" s="263">
        <v>86.982000000000014</v>
      </c>
      <c r="AN43" s="263">
        <v>73.482500000000002</v>
      </c>
      <c r="AO43" s="263">
        <v>109.55875</v>
      </c>
      <c r="AP43" s="263">
        <v>130.01373437500001</v>
      </c>
      <c r="AQ43" s="263">
        <v>120.83673437500001</v>
      </c>
      <c r="AR43" s="263">
        <v>165.75363984374999</v>
      </c>
      <c r="AS43" s="263">
        <v>154.35481250000001</v>
      </c>
      <c r="AT43" s="263">
        <v>164.171875</v>
      </c>
      <c r="AU43" s="263">
        <v>187.50506250000001</v>
      </c>
      <c r="AV43" s="263">
        <v>144.13875000000002</v>
      </c>
      <c r="AW43" s="263">
        <v>144.13875000000002</v>
      </c>
      <c r="AX43" s="263">
        <v>94.346043749999993</v>
      </c>
      <c r="AY43" s="263">
        <v>88.79458717499999</v>
      </c>
    </row>
    <row r="44" spans="1:51" ht="20.149999999999999" customHeight="1">
      <c r="A44" s="262">
        <v>180</v>
      </c>
      <c r="B44" s="264">
        <v>1.33</v>
      </c>
      <c r="C44" s="264">
        <v>1.33</v>
      </c>
      <c r="D44" s="264">
        <v>1</v>
      </c>
      <c r="E44" s="264">
        <v>1</v>
      </c>
      <c r="F44" s="324">
        <v>6530.608577986437</v>
      </c>
      <c r="G44" s="324">
        <v>6566.1071376361369</v>
      </c>
      <c r="H44" s="324">
        <v>3939.6964444444448</v>
      </c>
      <c r="I44" s="324">
        <v>3939.6964444444448</v>
      </c>
      <c r="J44" s="461">
        <v>1932.4821764705885</v>
      </c>
      <c r="K44" s="263">
        <v>3728.8392650704354</v>
      </c>
      <c r="L44" s="263">
        <v>3963.516221927945</v>
      </c>
      <c r="M44" s="263">
        <v>2982.5777777777785</v>
      </c>
      <c r="N44" s="263">
        <v>3861.8112118386694</v>
      </c>
      <c r="O44" s="263">
        <v>4247.4644461854732</v>
      </c>
      <c r="P44" s="462">
        <v>4007.4732444444448</v>
      </c>
      <c r="Q44" s="464">
        <v>3206.1384782608693</v>
      </c>
      <c r="R44" s="463">
        <v>4826.4363126614981</v>
      </c>
      <c r="S44" s="324">
        <v>4889.7117500000004</v>
      </c>
      <c r="T44" s="324">
        <v>5332.5519345486109</v>
      </c>
      <c r="U44" s="324">
        <v>7408.7206744596369</v>
      </c>
      <c r="V44" s="324">
        <v>6752.7184290980795</v>
      </c>
      <c r="W44" s="324">
        <v>7346.7549045138894</v>
      </c>
      <c r="X44" s="324">
        <v>8049.4273877608575</v>
      </c>
      <c r="Y44" s="324">
        <v>6495.3048273809527</v>
      </c>
      <c r="Z44" s="324">
        <v>6881.0048273809516</v>
      </c>
      <c r="AA44" s="324">
        <v>4046.5903303124996</v>
      </c>
      <c r="AB44" s="324">
        <v>4133.3046851517438</v>
      </c>
      <c r="AC44" s="263">
        <v>148.39466666666667</v>
      </c>
      <c r="AD44" s="263">
        <v>151.32321788888891</v>
      </c>
      <c r="AE44" s="263">
        <v>92.18</v>
      </c>
      <c r="AF44" s="263">
        <v>90.794666666666672</v>
      </c>
      <c r="AG44" s="263">
        <v>44.067333333333337</v>
      </c>
      <c r="AH44" s="263">
        <v>84.637150888888897</v>
      </c>
      <c r="AI44" s="263">
        <v>89.575259122222235</v>
      </c>
      <c r="AJ44" s="263">
        <v>68.568888888888893</v>
      </c>
      <c r="AK44" s="263">
        <v>90.643386555555566</v>
      </c>
      <c r="AL44" s="263">
        <v>96.209133611111113</v>
      </c>
      <c r="AM44" s="263">
        <v>89.13955555555556</v>
      </c>
      <c r="AN44" s="263">
        <v>73.814999999999998</v>
      </c>
      <c r="AO44" s="263">
        <v>110.09444444444445</v>
      </c>
      <c r="AP44" s="263">
        <v>138.91665277777778</v>
      </c>
      <c r="AQ44" s="263">
        <v>121.44931944444444</v>
      </c>
      <c r="AR44" s="263">
        <v>169.05990208333336</v>
      </c>
      <c r="AS44" s="263">
        <v>161.14427777777777</v>
      </c>
      <c r="AT44" s="263">
        <v>169.57500000000002</v>
      </c>
      <c r="AU44" s="263">
        <v>195.78338888888888</v>
      </c>
      <c r="AV44" s="263">
        <v>149.84666666666666</v>
      </c>
      <c r="AW44" s="263">
        <v>149.84666666666669</v>
      </c>
      <c r="AX44" s="263">
        <v>96.276483333333317</v>
      </c>
      <c r="AY44" s="263">
        <v>89.444388599999996</v>
      </c>
    </row>
    <row r="45" spans="1:51" ht="20.149999999999999" customHeight="1">
      <c r="A45" s="262">
        <v>200</v>
      </c>
      <c r="B45" s="264">
        <v>1.33</v>
      </c>
      <c r="C45" s="264">
        <v>1.33</v>
      </c>
      <c r="D45" s="264">
        <v>1</v>
      </c>
      <c r="E45" s="264">
        <v>1</v>
      </c>
      <c r="F45" s="324">
        <v>7617.1625135703562</v>
      </c>
      <c r="G45" s="324">
        <v>7363.6177428725241</v>
      </c>
      <c r="H45" s="324">
        <v>4418.2067999999999</v>
      </c>
      <c r="I45" s="324">
        <v>4418.2067999999999</v>
      </c>
      <c r="J45" s="461">
        <v>2158.4499588235294</v>
      </c>
      <c r="K45" s="263">
        <v>4167.6760175633926</v>
      </c>
      <c r="L45" s="263">
        <v>4428.9255711351507</v>
      </c>
      <c r="M45" s="263">
        <v>3354.64</v>
      </c>
      <c r="N45" s="263">
        <v>4348.2842608048022</v>
      </c>
      <c r="O45" s="263">
        <v>4779.1525890669254</v>
      </c>
      <c r="P45" s="462">
        <v>4538.7899200000002</v>
      </c>
      <c r="Q45" s="464">
        <v>3588.0971304347822</v>
      </c>
      <c r="R45" s="463">
        <v>5398.216681395349</v>
      </c>
      <c r="S45" s="324">
        <v>5474.5825750000004</v>
      </c>
      <c r="T45" s="324">
        <v>5964.1938660937494</v>
      </c>
      <c r="U45" s="324">
        <v>8386.0498382636706</v>
      </c>
      <c r="V45" s="324">
        <v>7827.7930861882714</v>
      </c>
      <c r="W45" s="324">
        <v>8405.3184140624999</v>
      </c>
      <c r="X45" s="324">
        <v>9354.6626489847731</v>
      </c>
      <c r="Y45" s="324">
        <v>7472.8298446428562</v>
      </c>
      <c r="Z45" s="324">
        <v>7858.5298446428569</v>
      </c>
      <c r="AA45" s="324">
        <v>4603.9003472812492</v>
      </c>
      <c r="AB45" s="324">
        <v>4652.3085790365685</v>
      </c>
      <c r="AC45" s="263">
        <v>155.2912</v>
      </c>
      <c r="AD45" s="263">
        <v>152.15076310000001</v>
      </c>
      <c r="AE45" s="263">
        <v>98.58</v>
      </c>
      <c r="AF45" s="263">
        <v>91.291200000000003</v>
      </c>
      <c r="AG45" s="263">
        <v>44.182600000000001</v>
      </c>
      <c r="AH45" s="263">
        <v>84.951435800000013</v>
      </c>
      <c r="AI45" s="263">
        <v>89.92773321</v>
      </c>
      <c r="AJ45" s="263">
        <v>69.16</v>
      </c>
      <c r="AK45" s="263">
        <v>91.327947900000012</v>
      </c>
      <c r="AL45" s="263">
        <v>97.228220250000007</v>
      </c>
      <c r="AM45" s="263">
        <v>90.865600000000001</v>
      </c>
      <c r="AN45" s="263">
        <v>74.081000000000003</v>
      </c>
      <c r="AO45" s="263">
        <v>110.523</v>
      </c>
      <c r="AP45" s="263">
        <v>146.03898750000002</v>
      </c>
      <c r="AQ45" s="263">
        <v>121.93938750000001</v>
      </c>
      <c r="AR45" s="263">
        <v>171.70491187500002</v>
      </c>
      <c r="AS45" s="263">
        <v>166.57585</v>
      </c>
      <c r="AT45" s="263">
        <v>173.89750000000001</v>
      </c>
      <c r="AU45" s="263">
        <v>202.40605000000002</v>
      </c>
      <c r="AV45" s="263">
        <v>154.41300000000001</v>
      </c>
      <c r="AW45" s="263">
        <v>154.41300000000001</v>
      </c>
      <c r="AX45" s="263">
        <v>97.820835000000002</v>
      </c>
      <c r="AY45" s="263">
        <v>89.964229739999993</v>
      </c>
    </row>
    <row r="46" spans="1:51" ht="20.149999999999999" customHeight="1">
      <c r="A46" s="262">
        <v>200.1</v>
      </c>
      <c r="B46" s="264">
        <v>1.33</v>
      </c>
      <c r="C46" s="264">
        <v>1.33</v>
      </c>
      <c r="D46" s="264">
        <v>1</v>
      </c>
      <c r="E46" s="264">
        <v>1</v>
      </c>
      <c r="F46" s="324">
        <v>7622.7562199508839</v>
      </c>
      <c r="G46" s="324">
        <v>8368.0613348380884</v>
      </c>
      <c r="H46" s="324">
        <v>4420.5994972513745</v>
      </c>
      <c r="I46" s="324">
        <v>4420.5994972513745</v>
      </c>
      <c r="J46" s="461">
        <v>2620.3541442608844</v>
      </c>
      <c r="K46" s="263">
        <v>4169.870233091845</v>
      </c>
      <c r="L46" s="263">
        <v>4431.2526634104452</v>
      </c>
      <c r="M46" s="263">
        <v>3517.7745824953777</v>
      </c>
      <c r="N46" s="263">
        <v>4350.7171142109473</v>
      </c>
      <c r="O46" s="263">
        <v>4781.8111864112198</v>
      </c>
      <c r="P46" s="462">
        <v>4541.4468465767122</v>
      </c>
      <c r="Q46" s="464">
        <v>3590.0071328058793</v>
      </c>
      <c r="R46" s="463">
        <v>5401.0756433236866</v>
      </c>
      <c r="S46" s="324">
        <v>5477.5070944527743</v>
      </c>
      <c r="T46" s="324">
        <v>5967.3521300287366</v>
      </c>
      <c r="U46" s="324">
        <v>8390.9365949974235</v>
      </c>
      <c r="V46" s="324">
        <v>7833.1695771496979</v>
      </c>
      <c r="W46" s="324">
        <v>8410.6139620814592</v>
      </c>
      <c r="X46" s="324">
        <v>9361.1912434880287</v>
      </c>
      <c r="Y46" s="324">
        <v>7477.7174822767183</v>
      </c>
      <c r="Z46" s="324">
        <v>7863.41748227672</v>
      </c>
      <c r="AA46" s="324">
        <v>4606.68754525862</v>
      </c>
      <c r="AB46" s="324">
        <v>4654.9036462729318</v>
      </c>
      <c r="AC46" s="263">
        <v>155.32543328335831</v>
      </c>
      <c r="AD46" s="263">
        <v>172.16448519240379</v>
      </c>
      <c r="AE46" s="263">
        <v>98.611999999999995</v>
      </c>
      <c r="AF46" s="263">
        <v>91.293433283358311</v>
      </c>
      <c r="AG46" s="263">
        <v>53.147338830584715</v>
      </c>
      <c r="AH46" s="263">
        <v>84.952849375312354</v>
      </c>
      <c r="AI46" s="263">
        <v>89.929318550724631</v>
      </c>
      <c r="AJ46" s="263">
        <v>71.88199400299851</v>
      </c>
      <c r="AK46" s="263">
        <v>91.331026886556714</v>
      </c>
      <c r="AL46" s="263">
        <v>97.23280384807596</v>
      </c>
      <c r="AM46" s="263">
        <v>90.873363318340836</v>
      </c>
      <c r="AN46" s="263">
        <v>74.082196401799109</v>
      </c>
      <c r="AO46" s="263">
        <v>110.52492753623189</v>
      </c>
      <c r="AP46" s="263">
        <v>146.07102198900552</v>
      </c>
      <c r="AQ46" s="263">
        <v>121.94159170414794</v>
      </c>
      <c r="AR46" s="263">
        <v>171.71680847076462</v>
      </c>
      <c r="AS46" s="263">
        <v>166.60027986006997</v>
      </c>
      <c r="AT46" s="263">
        <v>173.9169415292354</v>
      </c>
      <c r="AU46" s="263">
        <v>202.43583708145928</v>
      </c>
      <c r="AV46" s="263">
        <v>154.43353823088458</v>
      </c>
      <c r="AW46" s="263">
        <v>154.43353823088458</v>
      </c>
      <c r="AX46" s="263">
        <v>97.827781109445283</v>
      </c>
      <c r="AY46" s="263">
        <v>89.966567856071961</v>
      </c>
    </row>
    <row r="47" spans="1:51" ht="20.149999999999999" customHeight="1">
      <c r="A47" s="262">
        <v>250</v>
      </c>
      <c r="B47" s="264">
        <v>1.33</v>
      </c>
      <c r="C47" s="264">
        <v>1.33</v>
      </c>
      <c r="D47" s="264">
        <v>1</v>
      </c>
      <c r="E47" s="264">
        <v>1</v>
      </c>
      <c r="F47" s="324">
        <v>10613.736218334092</v>
      </c>
      <c r="G47" s="324">
        <v>10919.687723779389</v>
      </c>
      <c r="H47" s="324">
        <v>6496.25</v>
      </c>
      <c r="I47" s="324">
        <v>5614.6854400000002</v>
      </c>
      <c r="J47" s="461">
        <v>3604.7935069099558</v>
      </c>
      <c r="K47" s="263">
        <v>5511.0151298807623</v>
      </c>
      <c r="L47" s="263">
        <v>5756.7552424963314</v>
      </c>
      <c r="M47" s="263">
        <v>4775.7100623299539</v>
      </c>
      <c r="N47" s="263">
        <v>5735.0231177529422</v>
      </c>
      <c r="O47" s="263">
        <v>6143.5417103485161</v>
      </c>
      <c r="P47" s="462">
        <v>5962.2897153587792</v>
      </c>
      <c r="Q47" s="464">
        <v>4543.285204347826</v>
      </c>
      <c r="R47" s="463">
        <v>6827.7513451162795</v>
      </c>
      <c r="S47" s="324">
        <v>7930.1609231526891</v>
      </c>
      <c r="T47" s="324">
        <v>7543.3743428750004</v>
      </c>
      <c r="U47" s="324">
        <v>10829.527333110938</v>
      </c>
      <c r="V47" s="324">
        <v>10517.037468950617</v>
      </c>
      <c r="W47" s="324">
        <v>11055.532731249999</v>
      </c>
      <c r="X47" s="324">
        <v>12621.121119187821</v>
      </c>
      <c r="Y47" s="324">
        <v>9916.6598757142874</v>
      </c>
      <c r="Z47" s="324">
        <v>10302.359875714286</v>
      </c>
      <c r="AA47" s="324">
        <v>5998.0783778249997</v>
      </c>
      <c r="AB47" s="324">
        <v>5949.8848880292544</v>
      </c>
      <c r="AC47" s="263">
        <v>172.18495999999999</v>
      </c>
      <c r="AD47" s="263">
        <v>178.64034448000001</v>
      </c>
      <c r="AE47" s="263">
        <v>114.58</v>
      </c>
      <c r="AF47" s="263">
        <v>92.184960000000004</v>
      </c>
      <c r="AG47" s="263">
        <v>58.292560000000002</v>
      </c>
      <c r="AH47" s="263">
        <v>89.137861479999998</v>
      </c>
      <c r="AI47" s="263">
        <v>92.921639925999997</v>
      </c>
      <c r="AJ47" s="263">
        <v>77.668000000000006</v>
      </c>
      <c r="AK47" s="263">
        <v>94.420118740000007</v>
      </c>
      <c r="AL47" s="263">
        <v>99.296932150000004</v>
      </c>
      <c r="AM47" s="263">
        <v>95.47936</v>
      </c>
      <c r="AN47" s="263">
        <v>74.55980000000001</v>
      </c>
      <c r="AO47" s="263">
        <v>111.29440000000001</v>
      </c>
      <c r="AP47" s="263">
        <v>158.85919000000001</v>
      </c>
      <c r="AQ47" s="263">
        <v>122.82151</v>
      </c>
      <c r="AR47" s="263">
        <v>176.46592950000002</v>
      </c>
      <c r="AS47" s="263">
        <v>176.35268000000002</v>
      </c>
      <c r="AT47" s="263">
        <v>181.678</v>
      </c>
      <c r="AU47" s="263">
        <v>214.32684000000003</v>
      </c>
      <c r="AV47" s="263">
        <v>162.63240000000002</v>
      </c>
      <c r="AW47" s="263">
        <v>162.63240000000002</v>
      </c>
      <c r="AX47" s="263">
        <v>100.60066799999998</v>
      </c>
      <c r="AY47" s="263">
        <v>92.290905672000022</v>
      </c>
    </row>
    <row r="48" spans="1:51" ht="20.149999999999999" customHeight="1">
      <c r="A48" s="262">
        <v>300</v>
      </c>
      <c r="B48" s="264">
        <v>1.33</v>
      </c>
      <c r="C48" s="264">
        <v>1.33</v>
      </c>
      <c r="D48" s="264">
        <v>1</v>
      </c>
      <c r="E48" s="264">
        <v>1</v>
      </c>
      <c r="F48" s="324">
        <v>14010.467845807259</v>
      </c>
      <c r="G48" s="324">
        <v>13601.59180506305</v>
      </c>
      <c r="H48" s="324">
        <v>8995.5</v>
      </c>
      <c r="I48" s="324">
        <v>6811.3378666666667</v>
      </c>
      <c r="J48" s="461">
        <v>4716.1357119103504</v>
      </c>
      <c r="K48" s="263">
        <v>7021.4006113429896</v>
      </c>
      <c r="L48" s="263">
        <v>7316.9926209593632</v>
      </c>
      <c r="M48" s="263">
        <v>6161.1889028651294</v>
      </c>
      <c r="N48" s="263">
        <v>7335.6725817169599</v>
      </c>
      <c r="O48" s="263">
        <v>7828.2793324000049</v>
      </c>
      <c r="P48" s="463">
        <v>7646.714806994536</v>
      </c>
      <c r="Q48" s="464">
        <v>5498.7230869565228</v>
      </c>
      <c r="R48" s="463">
        <v>8257.3577875969004</v>
      </c>
      <c r="S48" s="324">
        <v>10480.89654429391</v>
      </c>
      <c r="T48" s="324">
        <v>9122.6196607291677</v>
      </c>
      <c r="U48" s="324">
        <v>13273.137329675783</v>
      </c>
      <c r="V48" s="324">
        <v>13207.617057458849</v>
      </c>
      <c r="W48" s="324">
        <v>13709.008942708337</v>
      </c>
      <c r="X48" s="324">
        <v>15890.468432656515</v>
      </c>
      <c r="Y48" s="324">
        <v>12360.504896428574</v>
      </c>
      <c r="Z48" s="324">
        <v>12746.204896428571</v>
      </c>
      <c r="AA48" s="324">
        <v>7393.0303981875004</v>
      </c>
      <c r="AB48" s="324">
        <v>7247.5182606910466</v>
      </c>
      <c r="AC48" s="263">
        <v>188.7808</v>
      </c>
      <c r="AD48" s="263">
        <v>184.63339873333334</v>
      </c>
      <c r="AE48" s="263">
        <v>130.57999999999998</v>
      </c>
      <c r="AF48" s="263">
        <v>92.780799999999999</v>
      </c>
      <c r="AG48" s="263">
        <v>63.396300000000004</v>
      </c>
      <c r="AH48" s="263">
        <v>94.4207179</v>
      </c>
      <c r="AI48" s="263">
        <v>98.238866604999998</v>
      </c>
      <c r="AJ48" s="263">
        <v>83.2</v>
      </c>
      <c r="AK48" s="263">
        <v>100.03622394999999</v>
      </c>
      <c r="AL48" s="263">
        <v>105.214110125</v>
      </c>
      <c r="AM48" s="263">
        <v>102.03280000000001</v>
      </c>
      <c r="AN48" s="263">
        <v>74.879000000000005</v>
      </c>
      <c r="AO48" s="263">
        <v>111.80866666666667</v>
      </c>
      <c r="AP48" s="263">
        <v>167.40599166666667</v>
      </c>
      <c r="AQ48" s="263">
        <v>123.40959166666669</v>
      </c>
      <c r="AR48" s="263">
        <v>179.63994125000005</v>
      </c>
      <c r="AS48" s="263">
        <v>182.87056666666669</v>
      </c>
      <c r="AT48" s="263">
        <v>186.86500000000001</v>
      </c>
      <c r="AU48" s="263">
        <v>222.27403333333334</v>
      </c>
      <c r="AV48" s="263">
        <v>168.11200000000002</v>
      </c>
      <c r="AW48" s="263">
        <v>168.11200000000002</v>
      </c>
      <c r="AX48" s="263">
        <v>102.45389</v>
      </c>
      <c r="AY48" s="263">
        <v>94.212388059999981</v>
      </c>
    </row>
    <row r="49" spans="1:52" ht="20.149999999999999" customHeight="1">
      <c r="A49" s="262">
        <v>350</v>
      </c>
      <c r="B49" s="264">
        <v>1.33</v>
      </c>
      <c r="C49" s="264">
        <v>1.33</v>
      </c>
      <c r="D49" s="264">
        <v>1</v>
      </c>
      <c r="E49" s="264">
        <v>1</v>
      </c>
      <c r="F49" s="324">
        <v>17807.286581132073</v>
      </c>
      <c r="G49" s="324">
        <v>16408.661398837095</v>
      </c>
      <c r="H49" s="324">
        <v>11894.75</v>
      </c>
      <c r="I49" s="324">
        <v>8008.0895999999993</v>
      </c>
      <c r="J49" s="461">
        <v>5952.5084765870997</v>
      </c>
      <c r="K49" s="263">
        <v>8656.8018700891425</v>
      </c>
      <c r="L49" s="263">
        <v>9002.2526929626219</v>
      </c>
      <c r="M49" s="263">
        <v>7671.7509861325125</v>
      </c>
      <c r="N49" s="263">
        <v>9061.5659782735256</v>
      </c>
      <c r="O49" s="263">
        <v>9638.0955527751648</v>
      </c>
      <c r="P49" s="463">
        <v>9456.312119024391</v>
      </c>
      <c r="Q49" s="464">
        <v>6454.3037173913053</v>
      </c>
      <c r="R49" s="463">
        <v>9687.0052465116278</v>
      </c>
      <c r="S49" s="324">
        <v>13059.196859394779</v>
      </c>
      <c r="T49" s="324">
        <v>10701.902030625</v>
      </c>
      <c r="U49" s="324">
        <v>15716.823041507814</v>
      </c>
      <c r="V49" s="324">
        <v>15898.959620679014</v>
      </c>
      <c r="W49" s="324">
        <v>16364.349093750001</v>
      </c>
      <c r="X49" s="324">
        <v>19161.466513705585</v>
      </c>
      <c r="Y49" s="324">
        <v>14804.358482653066</v>
      </c>
      <c r="Z49" s="324">
        <v>15190.058482653063</v>
      </c>
      <c r="AA49" s="324">
        <v>8788.4246984464298</v>
      </c>
      <c r="AB49" s="324">
        <v>8545.1842411637535</v>
      </c>
      <c r="AC49" s="263">
        <v>205.2064</v>
      </c>
      <c r="AD49" s="263">
        <v>190.34272319999999</v>
      </c>
      <c r="AE49" s="263">
        <v>146.57999999999998</v>
      </c>
      <c r="AF49" s="263">
        <v>93.206400000000002</v>
      </c>
      <c r="AG49" s="263">
        <v>68.470400000000012</v>
      </c>
      <c r="AH49" s="263">
        <v>99.622758200000007</v>
      </c>
      <c r="AI49" s="263">
        <v>103.46545709</v>
      </c>
      <c r="AJ49" s="263">
        <v>88.58</v>
      </c>
      <c r="AK49" s="263">
        <v>105.47629909999999</v>
      </c>
      <c r="AL49" s="263">
        <v>110.86923725</v>
      </c>
      <c r="AM49" s="263">
        <v>108.14240000000001</v>
      </c>
      <c r="AN49" s="263">
        <v>75.107000000000014</v>
      </c>
      <c r="AO49" s="263">
        <v>112.176</v>
      </c>
      <c r="AP49" s="263">
        <v>173.51085000000003</v>
      </c>
      <c r="AQ49" s="263">
        <v>123.82964999999999</v>
      </c>
      <c r="AR49" s="263">
        <v>181.90709250000003</v>
      </c>
      <c r="AS49" s="263">
        <v>187.52620000000005</v>
      </c>
      <c r="AT49" s="263">
        <v>190.57000000000005</v>
      </c>
      <c r="AU49" s="263">
        <v>227.95060000000001</v>
      </c>
      <c r="AV49" s="263">
        <v>172.02600000000004</v>
      </c>
      <c r="AW49" s="263">
        <v>172.02599999999998</v>
      </c>
      <c r="AX49" s="263">
        <v>103.77761999999998</v>
      </c>
      <c r="AY49" s="263">
        <v>95.584875480000008</v>
      </c>
    </row>
    <row r="50" spans="1:52" ht="20.149999999999999" customHeight="1">
      <c r="A50" s="262">
        <v>400</v>
      </c>
      <c r="B50" s="264">
        <v>1.33</v>
      </c>
      <c r="C50" s="264">
        <v>1.33</v>
      </c>
      <c r="D50" s="264">
        <v>1</v>
      </c>
      <c r="E50" s="264">
        <v>1</v>
      </c>
      <c r="F50" s="324">
        <v>22004.157801144083</v>
      </c>
      <c r="G50" s="324">
        <v>19340.835296755686</v>
      </c>
      <c r="H50" s="324">
        <v>15194</v>
      </c>
      <c r="I50" s="324">
        <v>9204.9033999999992</v>
      </c>
      <c r="J50" s="461">
        <v>7313.899749307483</v>
      </c>
      <c r="K50" s="263">
        <v>10417.2128761844</v>
      </c>
      <c r="L50" s="263">
        <v>10812.52680140415</v>
      </c>
      <c r="M50" s="263">
        <v>9307.3643062799929</v>
      </c>
      <c r="N50" s="263">
        <v>10912.610378902549</v>
      </c>
      <c r="O50" s="263">
        <v>11572.960499058456</v>
      </c>
      <c r="P50" s="463">
        <v>11391.016196627716</v>
      </c>
      <c r="Q50" s="464">
        <v>7409.9735652173904</v>
      </c>
      <c r="R50" s="463">
        <v>11116.678340697677</v>
      </c>
      <c r="S50" s="324">
        <v>15649.609595720432</v>
      </c>
      <c r="T50" s="324">
        <v>12281.207558046875</v>
      </c>
      <c r="U50" s="324">
        <v>18160.556075381835</v>
      </c>
      <c r="V50" s="324">
        <v>18590.779043094135</v>
      </c>
      <c r="W50" s="324">
        <v>19020.854207031254</v>
      </c>
      <c r="X50" s="324">
        <v>22433.496324492382</v>
      </c>
      <c r="Y50" s="324">
        <v>17248.217422321428</v>
      </c>
      <c r="Z50" s="324">
        <v>17633.917422321429</v>
      </c>
      <c r="AA50" s="324">
        <v>10184.095423640625</v>
      </c>
      <c r="AB50" s="324">
        <v>9842.8706015182815</v>
      </c>
      <c r="AC50" s="263">
        <v>221.5256</v>
      </c>
      <c r="AD50" s="263">
        <v>195.87471654999999</v>
      </c>
      <c r="AE50" s="263">
        <v>162.57999999999998</v>
      </c>
      <c r="AF50" s="263">
        <v>93.525599999999997</v>
      </c>
      <c r="AG50" s="263">
        <v>73.525975000000003</v>
      </c>
      <c r="AH50" s="263">
        <v>104.77428842500001</v>
      </c>
      <c r="AI50" s="263">
        <v>108.63539995375001</v>
      </c>
      <c r="AJ50" s="263">
        <v>93.865000000000009</v>
      </c>
      <c r="AK50" s="263">
        <v>110.80635546249999</v>
      </c>
      <c r="AL50" s="263">
        <v>116.36058259375001</v>
      </c>
      <c r="AM50" s="263">
        <v>113.9746</v>
      </c>
      <c r="AN50" s="263">
        <v>75.278000000000006</v>
      </c>
      <c r="AO50" s="263">
        <v>112.4515</v>
      </c>
      <c r="AP50" s="263">
        <v>178.08949375</v>
      </c>
      <c r="AQ50" s="263">
        <v>124.14469375</v>
      </c>
      <c r="AR50" s="263">
        <v>183.60745593750002</v>
      </c>
      <c r="AS50" s="263">
        <v>191.01792500000002</v>
      </c>
      <c r="AT50" s="263">
        <v>193.34875000000002</v>
      </c>
      <c r="AU50" s="263">
        <v>232.20802499999996</v>
      </c>
      <c r="AV50" s="263">
        <v>174.96149999999997</v>
      </c>
      <c r="AW50" s="263">
        <v>174.96150000000003</v>
      </c>
      <c r="AX50" s="263">
        <v>104.77041749999998</v>
      </c>
      <c r="AY50" s="263">
        <v>96.614241045000014</v>
      </c>
    </row>
    <row r="51" spans="1:52" ht="20.149999999999999" customHeight="1">
      <c r="A51" s="262">
        <v>450</v>
      </c>
      <c r="B51" s="264">
        <v>1.33</v>
      </c>
      <c r="C51" s="264">
        <v>1.33</v>
      </c>
      <c r="D51" s="264">
        <v>1</v>
      </c>
      <c r="E51" s="264">
        <v>1</v>
      </c>
      <c r="F51" s="324">
        <v>26601.062735268602</v>
      </c>
      <c r="G51" s="324">
        <v>22398.115921658391</v>
      </c>
      <c r="H51" s="324">
        <v>18893.25</v>
      </c>
      <c r="I51" s="324">
        <v>10401.758577777779</v>
      </c>
      <c r="J51" s="461">
        <v>8800.3029680288928</v>
      </c>
      <c r="K51" s="263">
        <v>12302.630297862735</v>
      </c>
      <c r="L51" s="263">
        <v>12747.810159545901</v>
      </c>
      <c r="M51" s="263">
        <v>11068.011221495142</v>
      </c>
      <c r="N51" s="263">
        <v>12888.754375459856</v>
      </c>
      <c r="O51" s="263">
        <v>13632.857632164905</v>
      </c>
      <c r="P51" s="463">
        <v>13450.790800256411</v>
      </c>
      <c r="Q51" s="464">
        <v>8365.7028913043487</v>
      </c>
      <c r="R51" s="463">
        <v>12546.368525064599</v>
      </c>
      <c r="S51" s="324">
        <v>18248.097279529273</v>
      </c>
      <c r="T51" s="324">
        <v>13860.528523819445</v>
      </c>
      <c r="U51" s="324">
        <v>20604.320657283854</v>
      </c>
      <c r="V51" s="324">
        <v>21282.916371639232</v>
      </c>
      <c r="W51" s="324">
        <v>21678.135961805558</v>
      </c>
      <c r="X51" s="324">
        <v>25706.21395510434</v>
      </c>
      <c r="Y51" s="324">
        <v>19692.079930952383</v>
      </c>
      <c r="Z51" s="324">
        <v>20077.77993095238</v>
      </c>
      <c r="AA51" s="324">
        <v>11579.950432125002</v>
      </c>
      <c r="AB51" s="324">
        <v>11140.570548460697</v>
      </c>
      <c r="AC51" s="263">
        <v>237.77386666666666</v>
      </c>
      <c r="AD51" s="263">
        <v>201.28848915555557</v>
      </c>
      <c r="AE51" s="263">
        <v>178.57999999999998</v>
      </c>
      <c r="AF51" s="263">
        <v>93.773866666666663</v>
      </c>
      <c r="AG51" s="263">
        <v>78.569199999999995</v>
      </c>
      <c r="AH51" s="263">
        <v>109.89214526666667</v>
      </c>
      <c r="AI51" s="263">
        <v>113.76757773666667</v>
      </c>
      <c r="AJ51" s="263">
        <v>99.086666666666673</v>
      </c>
      <c r="AK51" s="263">
        <v>116.06306596666667</v>
      </c>
      <c r="AL51" s="263">
        <v>121.74274008333335</v>
      </c>
      <c r="AM51" s="263">
        <v>119.62186666666668</v>
      </c>
      <c r="AN51" s="263">
        <v>75.411000000000001</v>
      </c>
      <c r="AO51" s="263">
        <v>112.66577777777778</v>
      </c>
      <c r="AP51" s="263">
        <v>181.65066111111113</v>
      </c>
      <c r="AQ51" s="263">
        <v>124.38972777777778</v>
      </c>
      <c r="AR51" s="263">
        <v>184.92996083333335</v>
      </c>
      <c r="AS51" s="263">
        <v>193.73371111111115</v>
      </c>
      <c r="AT51" s="263">
        <v>195.51000000000002</v>
      </c>
      <c r="AU51" s="263">
        <v>235.51935555555556</v>
      </c>
      <c r="AV51" s="263">
        <v>177.24466666666669</v>
      </c>
      <c r="AW51" s="263">
        <v>177.24466666666666</v>
      </c>
      <c r="AX51" s="263">
        <v>105.54259333333331</v>
      </c>
      <c r="AY51" s="263">
        <v>97.414858706666692</v>
      </c>
    </row>
    <row r="52" spans="1:52" ht="20.149999999999999" customHeight="1">
      <c r="A52" s="262">
        <v>500</v>
      </c>
      <c r="B52" s="264">
        <v>1.33</v>
      </c>
      <c r="C52" s="264">
        <v>1.33</v>
      </c>
      <c r="D52" s="264">
        <v>1</v>
      </c>
      <c r="E52" s="264">
        <v>1</v>
      </c>
      <c r="F52" s="324">
        <v>31597.990408457932</v>
      </c>
      <c r="G52" s="324">
        <v>25580.437096580554</v>
      </c>
      <c r="H52" s="324">
        <v>22992.5</v>
      </c>
      <c r="I52" s="324">
        <v>11598.64272</v>
      </c>
      <c r="J52" s="461">
        <v>10411.714279759875</v>
      </c>
      <c r="K52" s="263">
        <v>14313.05214890774</v>
      </c>
      <c r="L52" s="263">
        <v>14808.099911557489</v>
      </c>
      <c r="M52" s="263">
        <v>12953.681242395616</v>
      </c>
      <c r="N52" s="263">
        <v>14989.96728000071</v>
      </c>
      <c r="O52" s="263">
        <v>15817.777069846012</v>
      </c>
      <c r="P52" s="463">
        <v>15635.614276462249</v>
      </c>
      <c r="Q52" s="464">
        <v>9321.4738521739146</v>
      </c>
      <c r="R52" s="463">
        <v>13976.070672558142</v>
      </c>
      <c r="S52" s="324">
        <v>20852.237426576346</v>
      </c>
      <c r="T52" s="324">
        <v>15439.8602964375</v>
      </c>
      <c r="U52" s="324">
        <v>23048.10732280547</v>
      </c>
      <c r="V52" s="324">
        <v>23975.27623447531</v>
      </c>
      <c r="W52" s="324">
        <v>24335.961365625</v>
      </c>
      <c r="X52" s="324">
        <v>28979.413059593913</v>
      </c>
      <c r="Y52" s="324">
        <v>22135.944937857144</v>
      </c>
      <c r="Z52" s="324">
        <v>22521.644937857145</v>
      </c>
      <c r="AA52" s="324">
        <v>12975.9344389125</v>
      </c>
      <c r="AB52" s="324">
        <v>12438.280006014629</v>
      </c>
      <c r="AC52" s="263">
        <v>253.97248000000002</v>
      </c>
      <c r="AD52" s="263">
        <v>206.61950724000002</v>
      </c>
      <c r="AE52" s="263">
        <v>194.57999999999998</v>
      </c>
      <c r="AF52" s="263">
        <v>93.972480000000019</v>
      </c>
      <c r="AG52" s="263">
        <v>83.60378</v>
      </c>
      <c r="AH52" s="263">
        <v>114.98643074</v>
      </c>
      <c r="AI52" s="263">
        <v>118.873319963</v>
      </c>
      <c r="AJ52" s="263">
        <v>104.264</v>
      </c>
      <c r="AK52" s="263">
        <v>121.26843437000001</v>
      </c>
      <c r="AL52" s="263">
        <v>127.04846607499999</v>
      </c>
      <c r="AM52" s="263">
        <v>125.13968</v>
      </c>
      <c r="AN52" s="263">
        <v>75.517400000000009</v>
      </c>
      <c r="AO52" s="263">
        <v>112.83720000000001</v>
      </c>
      <c r="AP52" s="263">
        <v>184.499595</v>
      </c>
      <c r="AQ52" s="263">
        <v>124.58575500000001</v>
      </c>
      <c r="AR52" s="263">
        <v>185.98796475</v>
      </c>
      <c r="AS52" s="263">
        <v>195.90634</v>
      </c>
      <c r="AT52" s="263">
        <v>197.23900000000003</v>
      </c>
      <c r="AU52" s="263">
        <v>238.16842000000003</v>
      </c>
      <c r="AV52" s="263">
        <v>179.0712</v>
      </c>
      <c r="AW52" s="263">
        <v>179.0712</v>
      </c>
      <c r="AX52" s="263">
        <v>106.16033399999999</v>
      </c>
      <c r="AY52" s="263">
        <v>98.055352835999997</v>
      </c>
    </row>
    <row r="53" spans="1:52" ht="20.149999999999999" customHeight="1">
      <c r="A53" s="452" t="s">
        <v>514</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row>
    <row r="54" spans="1:52" s="265" customFormat="1" ht="40" customHeight="1">
      <c r="A54" s="265" t="s">
        <v>208</v>
      </c>
      <c r="B54" s="323" t="s">
        <v>267</v>
      </c>
      <c r="C54" s="323" t="s">
        <v>268</v>
      </c>
      <c r="D54" s="323" t="s">
        <v>267</v>
      </c>
      <c r="E54" s="323" t="s">
        <v>268</v>
      </c>
      <c r="F54" s="265" t="s">
        <v>8</v>
      </c>
      <c r="G54" s="265" t="s">
        <v>98</v>
      </c>
      <c r="H54" s="265" t="s">
        <v>118</v>
      </c>
      <c r="I54" s="323" t="s">
        <v>272</v>
      </c>
      <c r="J54" s="457" t="s">
        <v>1</v>
      </c>
      <c r="K54" s="265" t="s">
        <v>2</v>
      </c>
      <c r="L54" s="265" t="s">
        <v>3</v>
      </c>
      <c r="M54" s="265" t="s">
        <v>4</v>
      </c>
      <c r="N54" s="265" t="s">
        <v>5</v>
      </c>
      <c r="O54" s="265" t="s">
        <v>6</v>
      </c>
      <c r="P54" s="458" t="s">
        <v>7</v>
      </c>
      <c r="Q54" s="457" t="s">
        <v>425</v>
      </c>
      <c r="R54" s="458" t="s">
        <v>426</v>
      </c>
      <c r="S54" s="265" t="s">
        <v>273</v>
      </c>
      <c r="T54" s="265" t="s">
        <v>274</v>
      </c>
      <c r="U54" s="265" t="s">
        <v>275</v>
      </c>
      <c r="V54" s="265" t="s">
        <v>195</v>
      </c>
      <c r="W54" s="265" t="s">
        <v>196</v>
      </c>
      <c r="X54" s="265" t="s">
        <v>197</v>
      </c>
      <c r="Y54" s="265" t="s">
        <v>285</v>
      </c>
      <c r="Z54" s="265" t="s">
        <v>276</v>
      </c>
      <c r="AA54" s="265" t="s">
        <v>277</v>
      </c>
      <c r="AB54" s="265" t="s">
        <v>278</v>
      </c>
      <c r="AC54" s="265" t="s">
        <v>8</v>
      </c>
      <c r="AD54" s="323" t="s">
        <v>98</v>
      </c>
      <c r="AE54" s="265" t="s">
        <v>118</v>
      </c>
      <c r="AF54" s="265" t="s">
        <v>272</v>
      </c>
      <c r="AG54" s="265" t="s">
        <v>1</v>
      </c>
      <c r="AH54" s="265" t="s">
        <v>2</v>
      </c>
      <c r="AI54" s="265" t="s">
        <v>3</v>
      </c>
      <c r="AJ54" s="265" t="s">
        <v>4</v>
      </c>
      <c r="AK54" s="265" t="s">
        <v>5</v>
      </c>
      <c r="AL54" s="265" t="s">
        <v>6</v>
      </c>
      <c r="AM54" s="265" t="s">
        <v>7</v>
      </c>
      <c r="AN54" s="265" t="s">
        <v>425</v>
      </c>
      <c r="AO54" s="265" t="s">
        <v>426</v>
      </c>
      <c r="AP54" s="265" t="s">
        <v>273</v>
      </c>
      <c r="AQ54" s="265" t="s">
        <v>274</v>
      </c>
      <c r="AR54" s="265" t="s">
        <v>275</v>
      </c>
      <c r="AS54" s="265" t="s">
        <v>195</v>
      </c>
      <c r="AT54" s="265" t="s">
        <v>196</v>
      </c>
      <c r="AU54" s="265" t="s">
        <v>197</v>
      </c>
      <c r="AV54" s="265" t="s">
        <v>285</v>
      </c>
      <c r="AW54" s="265" t="s">
        <v>276</v>
      </c>
      <c r="AX54" s="265" t="s">
        <v>277</v>
      </c>
      <c r="AY54" s="265" t="s">
        <v>278</v>
      </c>
    </row>
    <row r="55" spans="1:52" s="322" customFormat="1" ht="20.149999999999999" customHeight="1">
      <c r="A55" s="322" t="s">
        <v>191</v>
      </c>
      <c r="B55" s="322" t="s">
        <v>269</v>
      </c>
      <c r="C55" s="322" t="s">
        <v>269</v>
      </c>
      <c r="D55" s="322" t="s">
        <v>199</v>
      </c>
      <c r="E55" s="322" t="s">
        <v>199</v>
      </c>
      <c r="F55" s="322" t="s">
        <v>117</v>
      </c>
      <c r="G55" s="322" t="s">
        <v>117</v>
      </c>
      <c r="H55" s="322" t="s">
        <v>117</v>
      </c>
      <c r="I55" s="322" t="s">
        <v>117</v>
      </c>
      <c r="J55" s="459" t="s">
        <v>117</v>
      </c>
      <c r="K55" s="322" t="s">
        <v>117</v>
      </c>
      <c r="L55" s="322" t="s">
        <v>117</v>
      </c>
      <c r="M55" s="322" t="s">
        <v>117</v>
      </c>
      <c r="N55" s="322" t="s">
        <v>117</v>
      </c>
      <c r="O55" s="322" t="s">
        <v>117</v>
      </c>
      <c r="P55" s="460" t="s">
        <v>117</v>
      </c>
      <c r="Q55" s="459" t="s">
        <v>117</v>
      </c>
      <c r="R55" s="460" t="s">
        <v>117</v>
      </c>
      <c r="S55" s="322" t="s">
        <v>117</v>
      </c>
      <c r="T55" s="322" t="s">
        <v>117</v>
      </c>
      <c r="U55" s="322" t="s">
        <v>117</v>
      </c>
      <c r="V55" s="322" t="s">
        <v>117</v>
      </c>
      <c r="W55" s="322" t="s">
        <v>117</v>
      </c>
      <c r="X55" s="322" t="s">
        <v>117</v>
      </c>
      <c r="Y55" s="322" t="s">
        <v>117</v>
      </c>
      <c r="Z55" s="322" t="s">
        <v>117</v>
      </c>
      <c r="AA55" s="322" t="s">
        <v>117</v>
      </c>
      <c r="AB55" s="322" t="s">
        <v>117</v>
      </c>
      <c r="AC55" s="322" t="s">
        <v>209</v>
      </c>
      <c r="AD55" s="322" t="s">
        <v>209</v>
      </c>
      <c r="AE55" s="322" t="s">
        <v>209</v>
      </c>
      <c r="AF55" s="322" t="s">
        <v>209</v>
      </c>
      <c r="AG55" s="322" t="s">
        <v>209</v>
      </c>
      <c r="AH55" s="322" t="s">
        <v>209</v>
      </c>
      <c r="AI55" s="322" t="s">
        <v>209</v>
      </c>
      <c r="AJ55" s="322" t="s">
        <v>209</v>
      </c>
      <c r="AK55" s="322" t="s">
        <v>209</v>
      </c>
      <c r="AL55" s="322" t="s">
        <v>209</v>
      </c>
      <c r="AM55" s="322" t="s">
        <v>209</v>
      </c>
      <c r="AN55" s="322" t="s">
        <v>209</v>
      </c>
      <c r="AO55" s="322" t="s">
        <v>209</v>
      </c>
      <c r="AP55" s="322" t="s">
        <v>209</v>
      </c>
      <c r="AQ55" s="322" t="s">
        <v>209</v>
      </c>
      <c r="AR55" s="322" t="s">
        <v>209</v>
      </c>
      <c r="AS55" s="322" t="s">
        <v>209</v>
      </c>
      <c r="AT55" s="322" t="s">
        <v>209</v>
      </c>
      <c r="AU55" s="322" t="s">
        <v>209</v>
      </c>
      <c r="AV55" s="322" t="s">
        <v>209</v>
      </c>
      <c r="AW55" s="322" t="s">
        <v>209</v>
      </c>
      <c r="AX55" s="322" t="s">
        <v>209</v>
      </c>
      <c r="AY55" s="322" t="s">
        <v>209</v>
      </c>
    </row>
    <row r="56" spans="1:52" ht="20.149999999999999" customHeight="1">
      <c r="A56" s="262">
        <v>5</v>
      </c>
      <c r="B56" s="264">
        <v>1</v>
      </c>
      <c r="C56" s="264">
        <v>1</v>
      </c>
      <c r="D56" s="264">
        <v>1</v>
      </c>
      <c r="E56" s="264">
        <v>1</v>
      </c>
      <c r="F56" s="263">
        <v>42</v>
      </c>
      <c r="G56" s="263">
        <v>66.666249999999991</v>
      </c>
      <c r="H56" s="263">
        <v>40</v>
      </c>
      <c r="I56" s="263">
        <v>40</v>
      </c>
      <c r="J56" s="461">
        <v>27.5</v>
      </c>
      <c r="K56" s="263">
        <v>27.5</v>
      </c>
      <c r="L56" s="263">
        <v>23.375</v>
      </c>
      <c r="M56" s="263">
        <v>27.5</v>
      </c>
      <c r="N56" s="263">
        <v>27.5</v>
      </c>
      <c r="O56" s="263">
        <v>25</v>
      </c>
      <c r="P56" s="462">
        <v>22.5</v>
      </c>
      <c r="Q56" s="461">
        <v>41.875</v>
      </c>
      <c r="R56" s="462">
        <v>38.75</v>
      </c>
      <c r="S56" s="263">
        <v>34.375</v>
      </c>
      <c r="T56" s="263">
        <v>41.25</v>
      </c>
      <c r="U56" s="263">
        <v>28.875</v>
      </c>
      <c r="V56" s="263">
        <v>25</v>
      </c>
      <c r="W56" s="263">
        <v>27.5</v>
      </c>
      <c r="X56" s="263">
        <v>27.5</v>
      </c>
      <c r="Y56" s="263">
        <v>21.25</v>
      </c>
      <c r="Z56" s="263">
        <v>27.5</v>
      </c>
      <c r="AA56" s="263">
        <v>16.5</v>
      </c>
      <c r="AB56" s="263">
        <v>34.049999999999997</v>
      </c>
      <c r="AC56" s="263">
        <v>33.6</v>
      </c>
      <c r="AD56" s="263">
        <v>53.332999999999998</v>
      </c>
      <c r="AE56" s="263">
        <v>32</v>
      </c>
      <c r="AF56" s="263">
        <v>32</v>
      </c>
      <c r="AG56" s="263">
        <v>22</v>
      </c>
      <c r="AH56" s="263">
        <v>25.665199999999999</v>
      </c>
      <c r="AI56" s="263">
        <v>21.815420000000007</v>
      </c>
      <c r="AJ56" s="263">
        <v>22</v>
      </c>
      <c r="AK56" s="263">
        <v>25.665199999999999</v>
      </c>
      <c r="AL56" s="263">
        <v>23.332000000000001</v>
      </c>
      <c r="AM56" s="263">
        <v>21.6</v>
      </c>
      <c r="AN56" s="263">
        <v>33.5</v>
      </c>
      <c r="AO56" s="263">
        <v>37.200000000000003</v>
      </c>
      <c r="AP56" s="263">
        <v>30.25</v>
      </c>
      <c r="AQ56" s="263">
        <v>36.299999999999997</v>
      </c>
      <c r="AR56" s="263">
        <v>27.720000000000002</v>
      </c>
      <c r="AS56" s="263">
        <v>24</v>
      </c>
      <c r="AT56" s="263">
        <v>26.4</v>
      </c>
      <c r="AU56" s="263">
        <v>26.4</v>
      </c>
      <c r="AV56" s="263">
        <v>20.399999999999999</v>
      </c>
      <c r="AW56" s="263">
        <v>26.4</v>
      </c>
      <c r="AX56" s="263">
        <v>14.52</v>
      </c>
      <c r="AY56" s="263">
        <v>29.963999999999999</v>
      </c>
      <c r="AZ56" s="325"/>
    </row>
    <row r="57" spans="1:52" ht="20.149999999999999" customHeight="1">
      <c r="A57" s="262">
        <v>6</v>
      </c>
      <c r="B57" s="264">
        <v>1</v>
      </c>
      <c r="C57" s="264">
        <v>1</v>
      </c>
      <c r="D57" s="264">
        <v>1</v>
      </c>
      <c r="E57" s="264">
        <v>1</v>
      </c>
      <c r="F57" s="263">
        <v>50.88</v>
      </c>
      <c r="G57" s="263">
        <v>79.999499999999998</v>
      </c>
      <c r="H57" s="263">
        <v>48</v>
      </c>
      <c r="I57" s="263">
        <v>48</v>
      </c>
      <c r="J57" s="461">
        <v>33</v>
      </c>
      <c r="K57" s="263">
        <v>33</v>
      </c>
      <c r="L57" s="263">
        <v>28.049999999999997</v>
      </c>
      <c r="M57" s="263">
        <v>33</v>
      </c>
      <c r="N57" s="263">
        <v>33</v>
      </c>
      <c r="O57" s="263">
        <v>30</v>
      </c>
      <c r="P57" s="462">
        <v>27</v>
      </c>
      <c r="Q57" s="461">
        <v>50.25</v>
      </c>
      <c r="R57" s="462">
        <v>46.5</v>
      </c>
      <c r="S57" s="263">
        <v>41.25</v>
      </c>
      <c r="T57" s="263">
        <v>49.5</v>
      </c>
      <c r="U57" s="263">
        <v>34.650000000000006</v>
      </c>
      <c r="V57" s="263">
        <v>30</v>
      </c>
      <c r="W57" s="263">
        <v>33</v>
      </c>
      <c r="X57" s="263">
        <v>33</v>
      </c>
      <c r="Y57" s="263">
        <v>25.5</v>
      </c>
      <c r="Z57" s="263">
        <v>33</v>
      </c>
      <c r="AA57" s="263">
        <v>19.799999999999997</v>
      </c>
      <c r="AB57" s="263">
        <v>40.86</v>
      </c>
      <c r="AC57" s="263">
        <v>35.25333333333333</v>
      </c>
      <c r="AD57" s="263">
        <v>53.332999999999998</v>
      </c>
      <c r="AE57" s="263">
        <v>32</v>
      </c>
      <c r="AF57" s="263">
        <v>32</v>
      </c>
      <c r="AG57" s="263">
        <v>22</v>
      </c>
      <c r="AH57" s="263">
        <v>28.721</v>
      </c>
      <c r="AI57" s="263">
        <v>24.412850000000006</v>
      </c>
      <c r="AJ57" s="263">
        <v>22</v>
      </c>
      <c r="AK57" s="263">
        <v>28.721</v>
      </c>
      <c r="AL57" s="263">
        <v>26.11</v>
      </c>
      <c r="AM57" s="263">
        <v>24</v>
      </c>
      <c r="AN57" s="263">
        <v>33.5</v>
      </c>
      <c r="AO57" s="263">
        <v>41.333333333333329</v>
      </c>
      <c r="AP57" s="263">
        <v>34.375</v>
      </c>
      <c r="AQ57" s="263">
        <v>41.25</v>
      </c>
      <c r="AR57" s="263">
        <v>30.8</v>
      </c>
      <c r="AS57" s="263">
        <v>26.666666666666664</v>
      </c>
      <c r="AT57" s="263">
        <v>29.333333333333332</v>
      </c>
      <c r="AU57" s="263">
        <v>29.333333333333332</v>
      </c>
      <c r="AV57" s="263">
        <v>22.666666666666664</v>
      </c>
      <c r="AW57" s="263">
        <v>29.333333333333332</v>
      </c>
      <c r="AX57" s="263">
        <v>16.5</v>
      </c>
      <c r="AY57" s="263">
        <v>34.049999999999997</v>
      </c>
      <c r="AZ57" s="325"/>
    </row>
    <row r="58" spans="1:52" ht="20.149999999999999" customHeight="1">
      <c r="A58" s="262">
        <v>7</v>
      </c>
      <c r="B58" s="264">
        <v>1</v>
      </c>
      <c r="C58" s="264">
        <v>1</v>
      </c>
      <c r="D58" s="264">
        <v>1</v>
      </c>
      <c r="E58" s="264">
        <v>1</v>
      </c>
      <c r="F58" s="263">
        <v>59.92</v>
      </c>
      <c r="G58" s="263">
        <v>93.332750000000004</v>
      </c>
      <c r="H58" s="263">
        <v>56</v>
      </c>
      <c r="I58" s="263">
        <v>56</v>
      </c>
      <c r="J58" s="461">
        <v>38.5</v>
      </c>
      <c r="K58" s="263">
        <v>38.5</v>
      </c>
      <c r="L58" s="263">
        <v>32.725000000000001</v>
      </c>
      <c r="M58" s="263">
        <v>38.5</v>
      </c>
      <c r="N58" s="263">
        <v>38.5</v>
      </c>
      <c r="O58" s="263">
        <v>35</v>
      </c>
      <c r="P58" s="462">
        <v>32.142857142857146</v>
      </c>
      <c r="Q58" s="461">
        <v>58.625</v>
      </c>
      <c r="R58" s="462">
        <v>55.357142857142861</v>
      </c>
      <c r="S58" s="263">
        <v>48.125</v>
      </c>
      <c r="T58" s="263">
        <v>57.75</v>
      </c>
      <c r="U58" s="263">
        <v>41.250000000000007</v>
      </c>
      <c r="V58" s="263">
        <v>35.714285714285715</v>
      </c>
      <c r="W58" s="263">
        <v>39.285714285714292</v>
      </c>
      <c r="X58" s="263">
        <v>39.285714285714292</v>
      </c>
      <c r="Y58" s="263">
        <v>30.357142857142858</v>
      </c>
      <c r="Z58" s="263">
        <v>39.285714285714292</v>
      </c>
      <c r="AA58" s="263">
        <v>23.099999999999994</v>
      </c>
      <c r="AB58" s="263">
        <v>47.669999999999995</v>
      </c>
      <c r="AC58" s="263">
        <v>37.954285714285717</v>
      </c>
      <c r="AD58" s="263">
        <v>53.332999999999998</v>
      </c>
      <c r="AE58" s="263">
        <v>32</v>
      </c>
      <c r="AF58" s="263">
        <v>32</v>
      </c>
      <c r="AG58" s="263">
        <v>22</v>
      </c>
      <c r="AH58" s="263">
        <v>30.903714285714287</v>
      </c>
      <c r="AI58" s="263">
        <v>26.268157142857149</v>
      </c>
      <c r="AJ58" s="263">
        <v>22</v>
      </c>
      <c r="AK58" s="263">
        <v>30.903714285714287</v>
      </c>
      <c r="AL58" s="263">
        <v>28.094285714285714</v>
      </c>
      <c r="AM58" s="263">
        <v>25.714285714285715</v>
      </c>
      <c r="AN58" s="263">
        <v>33.5</v>
      </c>
      <c r="AO58" s="263">
        <v>44.285714285714285</v>
      </c>
      <c r="AP58" s="263">
        <v>37.321428571428569</v>
      </c>
      <c r="AQ58" s="263">
        <v>44.785714285714285</v>
      </c>
      <c r="AR58" s="263">
        <v>33</v>
      </c>
      <c r="AS58" s="263">
        <v>28.571428571428569</v>
      </c>
      <c r="AT58" s="263">
        <v>31.428571428571431</v>
      </c>
      <c r="AU58" s="263">
        <v>31.428571428571431</v>
      </c>
      <c r="AV58" s="263">
        <v>24.285714285714285</v>
      </c>
      <c r="AW58" s="263">
        <v>31.428571428571431</v>
      </c>
      <c r="AX58" s="263">
        <v>17.914285714285715</v>
      </c>
      <c r="AY58" s="263">
        <v>36.968571428571423</v>
      </c>
      <c r="AZ58" s="325"/>
    </row>
    <row r="59" spans="1:52" ht="20.149999999999999" customHeight="1">
      <c r="A59" s="262">
        <v>8</v>
      </c>
      <c r="B59" s="264">
        <v>1</v>
      </c>
      <c r="C59" s="264">
        <v>1</v>
      </c>
      <c r="D59" s="264">
        <v>1</v>
      </c>
      <c r="E59" s="264">
        <v>1</v>
      </c>
      <c r="F59" s="263">
        <v>69.12</v>
      </c>
      <c r="G59" s="263">
        <v>106.666</v>
      </c>
      <c r="H59" s="263">
        <v>64</v>
      </c>
      <c r="I59" s="263">
        <v>64</v>
      </c>
      <c r="J59" s="461">
        <v>44</v>
      </c>
      <c r="K59" s="263">
        <v>48.131836843750015</v>
      </c>
      <c r="L59" s="263">
        <v>40.912061317187515</v>
      </c>
      <c r="M59" s="263">
        <v>44</v>
      </c>
      <c r="N59" s="263">
        <v>48.131836843750015</v>
      </c>
      <c r="O59" s="263">
        <v>43.756215312499997</v>
      </c>
      <c r="P59" s="462">
        <v>40.5</v>
      </c>
      <c r="Q59" s="461">
        <v>67</v>
      </c>
      <c r="R59" s="462">
        <v>69.75</v>
      </c>
      <c r="S59" s="263">
        <v>56.826171875</v>
      </c>
      <c r="T59" s="263">
        <v>68.19140625</v>
      </c>
      <c r="U59" s="263">
        <v>51.975000000000001</v>
      </c>
      <c r="V59" s="263">
        <v>45</v>
      </c>
      <c r="W59" s="263">
        <v>49.5</v>
      </c>
      <c r="X59" s="263">
        <v>49.5</v>
      </c>
      <c r="Y59" s="263">
        <v>38.25</v>
      </c>
      <c r="Z59" s="263">
        <v>49.5</v>
      </c>
      <c r="AA59" s="263">
        <v>27.276562499999997</v>
      </c>
      <c r="AB59" s="263">
        <v>56.288906249999997</v>
      </c>
      <c r="AC59" s="263">
        <v>40.06</v>
      </c>
      <c r="AD59" s="263">
        <v>53.332999999999998</v>
      </c>
      <c r="AE59" s="263">
        <v>32</v>
      </c>
      <c r="AF59" s="263">
        <v>32</v>
      </c>
      <c r="AG59" s="263">
        <v>22</v>
      </c>
      <c r="AH59" s="263">
        <v>32.540750000000003</v>
      </c>
      <c r="AI59" s="263">
        <v>27.659637500000002</v>
      </c>
      <c r="AJ59" s="263">
        <v>22</v>
      </c>
      <c r="AK59" s="263">
        <v>32.540750000000003</v>
      </c>
      <c r="AL59" s="263">
        <v>29.5825</v>
      </c>
      <c r="AM59" s="263">
        <v>27</v>
      </c>
      <c r="AN59" s="263">
        <v>33.5</v>
      </c>
      <c r="AO59" s="263">
        <v>46.5</v>
      </c>
      <c r="AP59" s="263">
        <v>39.53125</v>
      </c>
      <c r="AQ59" s="263">
        <v>47.4375</v>
      </c>
      <c r="AR59" s="263">
        <v>34.650000000000006</v>
      </c>
      <c r="AS59" s="263">
        <v>30</v>
      </c>
      <c r="AT59" s="263">
        <v>33</v>
      </c>
      <c r="AU59" s="263">
        <v>33</v>
      </c>
      <c r="AV59" s="263">
        <v>25.5</v>
      </c>
      <c r="AW59" s="263">
        <v>33</v>
      </c>
      <c r="AX59" s="263">
        <v>18.974999999999998</v>
      </c>
      <c r="AY59" s="263">
        <v>39.157499999999999</v>
      </c>
      <c r="AZ59" s="325"/>
    </row>
    <row r="60" spans="1:52" ht="20.149999999999999" customHeight="1">
      <c r="A60" s="262">
        <v>9</v>
      </c>
      <c r="B60" s="264">
        <v>1</v>
      </c>
      <c r="C60" s="264">
        <v>1</v>
      </c>
      <c r="D60" s="264">
        <v>1</v>
      </c>
      <c r="E60" s="264">
        <v>1</v>
      </c>
      <c r="F60" s="263">
        <v>78.48</v>
      </c>
      <c r="G60" s="263">
        <v>119.99924999999999</v>
      </c>
      <c r="H60" s="263">
        <v>72</v>
      </c>
      <c r="I60" s="263">
        <v>72</v>
      </c>
      <c r="J60" s="461">
        <v>49.5</v>
      </c>
      <c r="K60" s="263">
        <v>58.468632750000005</v>
      </c>
      <c r="L60" s="263">
        <v>49.69833783750002</v>
      </c>
      <c r="M60" s="263">
        <v>49.5</v>
      </c>
      <c r="N60" s="263">
        <v>58.468632750000005</v>
      </c>
      <c r="O60" s="263">
        <v>53.153302499999995</v>
      </c>
      <c r="P60" s="462">
        <v>49.000000000000007</v>
      </c>
      <c r="Q60" s="461">
        <v>75.375</v>
      </c>
      <c r="R60" s="462">
        <v>84.3888888888889</v>
      </c>
      <c r="S60" s="263">
        <v>69.609375</v>
      </c>
      <c r="T60" s="263">
        <v>83.53125</v>
      </c>
      <c r="U60" s="263">
        <v>63.524999999999999</v>
      </c>
      <c r="V60" s="263">
        <v>55</v>
      </c>
      <c r="W60" s="263">
        <v>60.5</v>
      </c>
      <c r="X60" s="263">
        <v>59.8888888888889</v>
      </c>
      <c r="Y60" s="263">
        <v>46.277777777777779</v>
      </c>
      <c r="Z60" s="263">
        <v>59.8888888888889</v>
      </c>
      <c r="AA60" s="263">
        <v>33.412500000000001</v>
      </c>
      <c r="AB60" s="263">
        <v>68.951250000000016</v>
      </c>
      <c r="AC60" s="263">
        <v>41.768888888888888</v>
      </c>
      <c r="AD60" s="263">
        <v>53.332999999999998</v>
      </c>
      <c r="AE60" s="263">
        <v>32</v>
      </c>
      <c r="AF60" s="263">
        <v>32</v>
      </c>
      <c r="AG60" s="263">
        <v>22</v>
      </c>
      <c r="AH60" s="263">
        <v>33.814</v>
      </c>
      <c r="AI60" s="263">
        <v>30.125700000000009</v>
      </c>
      <c r="AJ60" s="263">
        <v>22</v>
      </c>
      <c r="AK60" s="263">
        <v>33.814</v>
      </c>
      <c r="AL60" s="263">
        <v>30.740000000000002</v>
      </c>
      <c r="AM60" s="263">
        <v>28</v>
      </c>
      <c r="AN60" s="263">
        <v>33.5</v>
      </c>
      <c r="AO60" s="263">
        <v>48.222222222222221</v>
      </c>
      <c r="AP60" s="263">
        <v>41.25</v>
      </c>
      <c r="AQ60" s="263">
        <v>49.5</v>
      </c>
      <c r="AR60" s="263">
        <v>38.5</v>
      </c>
      <c r="AS60" s="263">
        <v>33.333333333333329</v>
      </c>
      <c r="AT60" s="263">
        <v>36.666666666666671</v>
      </c>
      <c r="AU60" s="263">
        <v>34.222222222222221</v>
      </c>
      <c r="AV60" s="263">
        <v>26.444444444444443</v>
      </c>
      <c r="AW60" s="263">
        <v>34.222222222222221</v>
      </c>
      <c r="AX60" s="263">
        <v>19.799999999999997</v>
      </c>
      <c r="AY60" s="263">
        <v>40.86</v>
      </c>
      <c r="AZ60" s="325"/>
    </row>
    <row r="61" spans="1:52" ht="20.149999999999999" customHeight="1">
      <c r="A61" s="262">
        <v>10</v>
      </c>
      <c r="B61" s="264">
        <v>1</v>
      </c>
      <c r="C61" s="264">
        <v>1</v>
      </c>
      <c r="D61" s="264">
        <v>1</v>
      </c>
      <c r="E61" s="264">
        <v>1</v>
      </c>
      <c r="F61" s="263">
        <v>88</v>
      </c>
      <c r="G61" s="263">
        <v>133.33249999999998</v>
      </c>
      <c r="H61" s="263">
        <v>80</v>
      </c>
      <c r="I61" s="263">
        <v>80</v>
      </c>
      <c r="J61" s="461">
        <v>55</v>
      </c>
      <c r="K61" s="263">
        <v>68.938069475000006</v>
      </c>
      <c r="L61" s="263">
        <v>62.327100000000016</v>
      </c>
      <c r="M61" s="263">
        <v>55</v>
      </c>
      <c r="N61" s="263">
        <v>68.938069475000006</v>
      </c>
      <c r="O61" s="263">
        <v>62.670972249999998</v>
      </c>
      <c r="P61" s="462">
        <v>57.6</v>
      </c>
      <c r="Q61" s="461">
        <v>83.75</v>
      </c>
      <c r="R61" s="462">
        <v>99.2</v>
      </c>
      <c r="S61" s="263">
        <v>82.5859375</v>
      </c>
      <c r="T61" s="263">
        <v>99.103125000000006</v>
      </c>
      <c r="U61" s="263">
        <v>80.849999999999994</v>
      </c>
      <c r="V61" s="263">
        <v>70</v>
      </c>
      <c r="W61" s="263">
        <v>77</v>
      </c>
      <c r="X61" s="263">
        <v>70.400000000000006</v>
      </c>
      <c r="Y61" s="263">
        <v>54.400000000000006</v>
      </c>
      <c r="Z61" s="263">
        <v>70.400000000000006</v>
      </c>
      <c r="AA61" s="263">
        <v>39.641250000000007</v>
      </c>
      <c r="AB61" s="263">
        <v>81.805125000000004</v>
      </c>
      <c r="AC61" s="263">
        <v>43.2</v>
      </c>
      <c r="AD61" s="263">
        <v>53.332999999999998</v>
      </c>
      <c r="AE61" s="263">
        <v>32</v>
      </c>
      <c r="AF61" s="263">
        <v>32</v>
      </c>
      <c r="AG61" s="263">
        <v>22</v>
      </c>
      <c r="AH61" s="263">
        <v>34.832599999999999</v>
      </c>
      <c r="AI61" s="263">
        <v>32.723130000000005</v>
      </c>
      <c r="AJ61" s="263">
        <v>22</v>
      </c>
      <c r="AK61" s="263">
        <v>34.832599999999999</v>
      </c>
      <c r="AL61" s="263">
        <v>31.666</v>
      </c>
      <c r="AM61" s="263">
        <v>28.799999999999997</v>
      </c>
      <c r="AN61" s="263">
        <v>33.5</v>
      </c>
      <c r="AO61" s="263">
        <v>49.599999999999994</v>
      </c>
      <c r="AP61" s="263">
        <v>42.625</v>
      </c>
      <c r="AQ61" s="263">
        <v>51.150000000000006</v>
      </c>
      <c r="AR61" s="263">
        <v>41.58</v>
      </c>
      <c r="AS61" s="263">
        <v>36</v>
      </c>
      <c r="AT61" s="263">
        <v>39.6</v>
      </c>
      <c r="AU61" s="263">
        <v>35.200000000000003</v>
      </c>
      <c r="AV61" s="263">
        <v>27.2</v>
      </c>
      <c r="AW61" s="263">
        <v>35.200000000000003</v>
      </c>
      <c r="AX61" s="263">
        <v>21.78</v>
      </c>
      <c r="AY61" s="263">
        <v>42.222000000000001</v>
      </c>
      <c r="AZ61" s="325"/>
    </row>
    <row r="62" spans="1:52" ht="20.149999999999999" customHeight="1">
      <c r="A62" s="262">
        <v>11</v>
      </c>
      <c r="B62" s="264">
        <v>1</v>
      </c>
      <c r="C62" s="264">
        <v>1</v>
      </c>
      <c r="D62" s="264">
        <v>1</v>
      </c>
      <c r="E62" s="264">
        <v>1</v>
      </c>
      <c r="F62" s="263">
        <v>101.42650088327218</v>
      </c>
      <c r="G62" s="263">
        <v>146.66575</v>
      </c>
      <c r="H62" s="263">
        <v>88</v>
      </c>
      <c r="I62" s="263">
        <v>88</v>
      </c>
      <c r="J62" s="461">
        <v>60.5</v>
      </c>
      <c r="K62" s="263">
        <v>79.503972250000004</v>
      </c>
      <c r="L62" s="263">
        <v>76.352100000000007</v>
      </c>
      <c r="M62" s="263">
        <v>60.5</v>
      </c>
      <c r="N62" s="263">
        <v>79.503972250000004</v>
      </c>
      <c r="O62" s="263">
        <v>72.276338409090911</v>
      </c>
      <c r="P62" s="462">
        <v>66.27272727272728</v>
      </c>
      <c r="Q62" s="461">
        <v>92.125</v>
      </c>
      <c r="R62" s="462">
        <v>114.13636363636364</v>
      </c>
      <c r="S62" s="263">
        <v>95.703125000000014</v>
      </c>
      <c r="T62" s="263">
        <v>114.84375000000001</v>
      </c>
      <c r="U62" s="263">
        <v>98.175000000000011</v>
      </c>
      <c r="V62" s="263">
        <v>85</v>
      </c>
      <c r="W62" s="263">
        <v>93.5</v>
      </c>
      <c r="X62" s="263">
        <v>81</v>
      </c>
      <c r="Y62" s="263">
        <v>62.590909090909093</v>
      </c>
      <c r="Z62" s="263">
        <v>81</v>
      </c>
      <c r="AA62" s="263">
        <v>49.5</v>
      </c>
      <c r="AB62" s="263">
        <v>94.798295454545453</v>
      </c>
      <c r="AC62" s="263">
        <v>44.42909090909091</v>
      </c>
      <c r="AD62" s="263">
        <v>53.332999999999998</v>
      </c>
      <c r="AE62" s="263">
        <v>32</v>
      </c>
      <c r="AF62" s="263">
        <v>32</v>
      </c>
      <c r="AG62" s="263">
        <v>22</v>
      </c>
      <c r="AH62" s="263">
        <v>35.665999999999997</v>
      </c>
      <c r="AI62" s="263">
        <v>34.848300000000009</v>
      </c>
      <c r="AJ62" s="263">
        <v>23.09090909090909</v>
      </c>
      <c r="AK62" s="263">
        <v>35.665999999999997</v>
      </c>
      <c r="AL62" s="263">
        <v>32.423636363636362</v>
      </c>
      <c r="AM62" s="263">
        <v>29.454545454545453</v>
      </c>
      <c r="AN62" s="263">
        <v>33.5</v>
      </c>
      <c r="AO62" s="263">
        <v>50.727272727272727</v>
      </c>
      <c r="AP62" s="263">
        <v>43.75</v>
      </c>
      <c r="AQ62" s="263">
        <v>52.5</v>
      </c>
      <c r="AR62" s="263">
        <v>44.1</v>
      </c>
      <c r="AS62" s="263">
        <v>38.18181818181818</v>
      </c>
      <c r="AT62" s="263">
        <v>42</v>
      </c>
      <c r="AU62" s="263">
        <v>36</v>
      </c>
      <c r="AV62" s="263">
        <v>27.81818181818182</v>
      </c>
      <c r="AW62" s="263">
        <v>36</v>
      </c>
      <c r="AX62" s="263">
        <v>23.4</v>
      </c>
      <c r="AY62" s="263">
        <v>43.336363636363636</v>
      </c>
      <c r="AZ62" s="325"/>
    </row>
    <row r="63" spans="1:52" ht="20.149999999999999" customHeight="1">
      <c r="A63" s="262">
        <v>12</v>
      </c>
      <c r="B63" s="264">
        <v>1</v>
      </c>
      <c r="C63" s="264">
        <v>1</v>
      </c>
      <c r="D63" s="264">
        <v>1</v>
      </c>
      <c r="E63" s="264">
        <v>1</v>
      </c>
      <c r="F63" s="263">
        <v>115.38948984645864</v>
      </c>
      <c r="G63" s="263">
        <v>159.999</v>
      </c>
      <c r="H63" s="263">
        <v>96</v>
      </c>
      <c r="I63" s="263">
        <v>96</v>
      </c>
      <c r="J63" s="461">
        <v>66</v>
      </c>
      <c r="K63" s="263">
        <v>90.142224562500004</v>
      </c>
      <c r="L63" s="263">
        <v>90.377100000000013</v>
      </c>
      <c r="M63" s="263">
        <v>66</v>
      </c>
      <c r="N63" s="263">
        <v>90.142224562500004</v>
      </c>
      <c r="O63" s="263">
        <v>81.947476875000007</v>
      </c>
      <c r="P63" s="462">
        <v>75</v>
      </c>
      <c r="Q63" s="461">
        <v>100.5</v>
      </c>
      <c r="R63" s="462">
        <v>129.16666666666669</v>
      </c>
      <c r="S63" s="263">
        <v>108.92578125</v>
      </c>
      <c r="T63" s="263">
        <v>130.7109375</v>
      </c>
      <c r="U63" s="263">
        <v>115.5</v>
      </c>
      <c r="V63" s="263">
        <v>100</v>
      </c>
      <c r="W63" s="263">
        <v>110</v>
      </c>
      <c r="X63" s="263">
        <v>91.666666666666671</v>
      </c>
      <c r="Y63" s="263">
        <v>70.833333333333343</v>
      </c>
      <c r="Z63" s="263">
        <v>91.666666666666671</v>
      </c>
      <c r="AA63" s="263">
        <v>59.399999999999991</v>
      </c>
      <c r="AB63" s="263">
        <v>107.8959375</v>
      </c>
      <c r="AC63" s="263">
        <v>45.506666666666661</v>
      </c>
      <c r="AD63" s="263">
        <v>53.332999999999998</v>
      </c>
      <c r="AE63" s="263">
        <v>32</v>
      </c>
      <c r="AF63" s="263">
        <v>32</v>
      </c>
      <c r="AG63" s="263">
        <v>22</v>
      </c>
      <c r="AH63" s="263">
        <v>36.360500000000002</v>
      </c>
      <c r="AI63" s="263">
        <v>36.619275000000002</v>
      </c>
      <c r="AJ63" s="263">
        <v>24</v>
      </c>
      <c r="AK63" s="263">
        <v>36.360500000000002</v>
      </c>
      <c r="AL63" s="263">
        <v>33.055</v>
      </c>
      <c r="AM63" s="263">
        <v>30</v>
      </c>
      <c r="AN63" s="263">
        <v>33.5</v>
      </c>
      <c r="AO63" s="263">
        <v>51.666666666666664</v>
      </c>
      <c r="AP63" s="263">
        <v>44.6875</v>
      </c>
      <c r="AQ63" s="263">
        <v>53.625</v>
      </c>
      <c r="AR63" s="263">
        <v>46.2</v>
      </c>
      <c r="AS63" s="263">
        <v>40</v>
      </c>
      <c r="AT63" s="263">
        <v>44</v>
      </c>
      <c r="AU63" s="263">
        <v>36.666666666666664</v>
      </c>
      <c r="AV63" s="263">
        <v>28.333333333333332</v>
      </c>
      <c r="AW63" s="263">
        <v>36.666666666666664</v>
      </c>
      <c r="AX63" s="263">
        <v>24.75</v>
      </c>
      <c r="AY63" s="263">
        <v>44.265000000000001</v>
      </c>
      <c r="AZ63" s="325"/>
    </row>
    <row r="64" spans="1:52" ht="20.149999999999999" customHeight="1">
      <c r="A64" s="262">
        <v>13</v>
      </c>
      <c r="B64" s="264">
        <v>1</v>
      </c>
      <c r="C64" s="264">
        <v>1</v>
      </c>
      <c r="D64" s="264">
        <v>1</v>
      </c>
      <c r="E64" s="264">
        <v>1</v>
      </c>
      <c r="F64" s="263">
        <v>129.57073287126465</v>
      </c>
      <c r="G64" s="263">
        <v>173.33224999999999</v>
      </c>
      <c r="H64" s="263">
        <v>104</v>
      </c>
      <c r="I64" s="263">
        <v>104</v>
      </c>
      <c r="J64" s="461">
        <v>71.5</v>
      </c>
      <c r="K64" s="263">
        <v>100.83613036538462</v>
      </c>
      <c r="L64" s="263">
        <v>104.40210000000002</v>
      </c>
      <c r="M64" s="263">
        <v>71.5</v>
      </c>
      <c r="N64" s="263">
        <v>100.83613036538462</v>
      </c>
      <c r="O64" s="263">
        <v>91.669209423076921</v>
      </c>
      <c r="P64" s="462">
        <v>83.769230769230759</v>
      </c>
      <c r="Q64" s="461">
        <v>108.875</v>
      </c>
      <c r="R64" s="462">
        <v>144.26923076923077</v>
      </c>
      <c r="S64" s="263">
        <v>122.22956730769232</v>
      </c>
      <c r="T64" s="263">
        <v>146.67548076923077</v>
      </c>
      <c r="U64" s="263">
        <v>132.82499999999999</v>
      </c>
      <c r="V64" s="263">
        <v>115</v>
      </c>
      <c r="W64" s="263">
        <v>126.5</v>
      </c>
      <c r="X64" s="263">
        <v>103.5</v>
      </c>
      <c r="Y64" s="263">
        <v>79.115384615384613</v>
      </c>
      <c r="Z64" s="263">
        <v>102.38461538461539</v>
      </c>
      <c r="AA64" s="263">
        <v>69.3</v>
      </c>
      <c r="AB64" s="263">
        <v>121.07394230769231</v>
      </c>
      <c r="AC64" s="263">
        <v>46.467692307692303</v>
      </c>
      <c r="AD64" s="263">
        <v>53.332999999999998</v>
      </c>
      <c r="AE64" s="263">
        <v>32</v>
      </c>
      <c r="AF64" s="263">
        <v>32</v>
      </c>
      <c r="AG64" s="263">
        <v>22</v>
      </c>
      <c r="AH64" s="263">
        <v>36.948153846153843</v>
      </c>
      <c r="AI64" s="263">
        <v>38.117792307692312</v>
      </c>
      <c r="AJ64" s="263">
        <v>24.76923076923077</v>
      </c>
      <c r="AK64" s="263">
        <v>36.948153846153843</v>
      </c>
      <c r="AL64" s="263">
        <v>33.589230769230767</v>
      </c>
      <c r="AM64" s="263">
        <v>30.46153846153846</v>
      </c>
      <c r="AN64" s="263">
        <v>33.5</v>
      </c>
      <c r="AO64" s="263">
        <v>52.46153846153846</v>
      </c>
      <c r="AP64" s="263">
        <v>45.480769230769226</v>
      </c>
      <c r="AQ64" s="263">
        <v>54.57692307692308</v>
      </c>
      <c r="AR64" s="263">
        <v>47.976923076923079</v>
      </c>
      <c r="AS64" s="263">
        <v>41.53846153846154</v>
      </c>
      <c r="AT64" s="263">
        <v>45.692307692307693</v>
      </c>
      <c r="AU64" s="263">
        <v>37.384615384615387</v>
      </c>
      <c r="AV64" s="263">
        <v>28.769230769230766</v>
      </c>
      <c r="AW64" s="263">
        <v>37.230769230769226</v>
      </c>
      <c r="AX64" s="263">
        <v>25.892307692307689</v>
      </c>
      <c r="AY64" s="263">
        <v>45.050769230769227</v>
      </c>
      <c r="AZ64" s="325"/>
    </row>
    <row r="65" spans="1:52" ht="20.149999999999999" customHeight="1">
      <c r="A65" s="262">
        <v>14</v>
      </c>
      <c r="B65" s="264">
        <v>1</v>
      </c>
      <c r="C65" s="264">
        <v>1</v>
      </c>
      <c r="D65" s="264">
        <v>1</v>
      </c>
      <c r="E65" s="264">
        <v>1</v>
      </c>
      <c r="F65" s="263">
        <v>143.95774281518777</v>
      </c>
      <c r="G65" s="263">
        <v>186.66550000000001</v>
      </c>
      <c r="H65" s="263">
        <v>112</v>
      </c>
      <c r="I65" s="263">
        <v>112</v>
      </c>
      <c r="J65" s="461">
        <v>77</v>
      </c>
      <c r="K65" s="263">
        <v>111.57376391071428</v>
      </c>
      <c r="L65" s="263">
        <v>118.42710000000001</v>
      </c>
      <c r="M65" s="263">
        <v>77</v>
      </c>
      <c r="N65" s="263">
        <v>111.57376391071429</v>
      </c>
      <c r="O65" s="263">
        <v>101.43069446428572</v>
      </c>
      <c r="P65" s="462">
        <v>92.571428571428555</v>
      </c>
      <c r="Q65" s="461">
        <v>117.25</v>
      </c>
      <c r="R65" s="462">
        <v>159.42857142857142</v>
      </c>
      <c r="S65" s="263">
        <v>135.59709821428572</v>
      </c>
      <c r="T65" s="263">
        <v>162.71651785714286</v>
      </c>
      <c r="U65" s="263">
        <v>150.15000000000003</v>
      </c>
      <c r="V65" s="263">
        <v>130</v>
      </c>
      <c r="W65" s="263">
        <v>143</v>
      </c>
      <c r="X65" s="263">
        <v>117</v>
      </c>
      <c r="Y65" s="263">
        <v>87.428571428571431</v>
      </c>
      <c r="Z65" s="263">
        <v>113.14285714285714</v>
      </c>
      <c r="AA65" s="263">
        <v>79.199999999999989</v>
      </c>
      <c r="AB65" s="263">
        <v>134.31508928571429</v>
      </c>
      <c r="AC65" s="263">
        <v>47.337142857142865</v>
      </c>
      <c r="AD65" s="263">
        <v>53.332999999999998</v>
      </c>
      <c r="AE65" s="263">
        <v>32</v>
      </c>
      <c r="AF65" s="263">
        <v>32</v>
      </c>
      <c r="AG65" s="263">
        <v>22.857142857142858</v>
      </c>
      <c r="AH65" s="263">
        <v>37.451857142857143</v>
      </c>
      <c r="AI65" s="263">
        <v>39.402235714285723</v>
      </c>
      <c r="AJ65" s="263">
        <v>25.428571428571427</v>
      </c>
      <c r="AK65" s="263">
        <v>37.451857142857143</v>
      </c>
      <c r="AL65" s="263">
        <v>34.047142857142859</v>
      </c>
      <c r="AM65" s="263">
        <v>30.857142857142858</v>
      </c>
      <c r="AN65" s="263">
        <v>33.5</v>
      </c>
      <c r="AO65" s="263">
        <v>53.142857142857139</v>
      </c>
      <c r="AP65" s="263">
        <v>46.160714285714292</v>
      </c>
      <c r="AQ65" s="263">
        <v>55.392857142857139</v>
      </c>
      <c r="AR65" s="263">
        <v>49.5</v>
      </c>
      <c r="AS65" s="263">
        <v>42.857142857142861</v>
      </c>
      <c r="AT65" s="263">
        <v>47.142857142857146</v>
      </c>
      <c r="AU65" s="263">
        <v>38.571428571428569</v>
      </c>
      <c r="AV65" s="263">
        <v>29.142857142857142</v>
      </c>
      <c r="AW65" s="263">
        <v>37.714285714285715</v>
      </c>
      <c r="AX65" s="263">
        <v>26.87142857142857</v>
      </c>
      <c r="AY65" s="263">
        <v>45.724285714285713</v>
      </c>
      <c r="AZ65" s="325"/>
    </row>
    <row r="66" spans="1:52" ht="20.149999999999999" customHeight="1">
      <c r="A66" s="262">
        <v>15</v>
      </c>
      <c r="B66" s="264">
        <v>1</v>
      </c>
      <c r="C66" s="264">
        <v>1</v>
      </c>
      <c r="D66" s="264">
        <v>1</v>
      </c>
      <c r="E66" s="264">
        <v>1</v>
      </c>
      <c r="F66" s="263">
        <v>158.54136253041364</v>
      </c>
      <c r="G66" s="263">
        <v>199.99875</v>
      </c>
      <c r="H66" s="263">
        <v>120</v>
      </c>
      <c r="I66" s="263">
        <v>120</v>
      </c>
      <c r="J66" s="461">
        <v>82.5</v>
      </c>
      <c r="K66" s="263">
        <v>122.34637964999999</v>
      </c>
      <c r="L66" s="263">
        <v>132.45210000000003</v>
      </c>
      <c r="M66" s="263">
        <v>82.5</v>
      </c>
      <c r="N66" s="263">
        <v>122.34637965</v>
      </c>
      <c r="O66" s="263">
        <v>111.22398150000001</v>
      </c>
      <c r="P66" s="462">
        <v>101.4</v>
      </c>
      <c r="Q66" s="461">
        <v>125.625</v>
      </c>
      <c r="R66" s="462">
        <v>174.63333333333333</v>
      </c>
      <c r="S66" s="263">
        <v>149.015625</v>
      </c>
      <c r="T66" s="263">
        <v>178.81874999999999</v>
      </c>
      <c r="U66" s="263">
        <v>167.47500000000002</v>
      </c>
      <c r="V66" s="263">
        <v>145</v>
      </c>
      <c r="W66" s="263">
        <v>159.5</v>
      </c>
      <c r="X66" s="263">
        <v>130.5</v>
      </c>
      <c r="Y66" s="263">
        <v>95.76666666666668</v>
      </c>
      <c r="Z66" s="263">
        <v>123.93333333333334</v>
      </c>
      <c r="AA66" s="263">
        <v>89.1</v>
      </c>
      <c r="AB66" s="263">
        <v>147.60675000000001</v>
      </c>
      <c r="AC66" s="263">
        <v>48.133333333333326</v>
      </c>
      <c r="AD66" s="263">
        <v>56.888533333333328</v>
      </c>
      <c r="AE66" s="263">
        <v>34.133333333333333</v>
      </c>
      <c r="AF66" s="263">
        <v>34.133333333333333</v>
      </c>
      <c r="AG66" s="263">
        <v>23.6</v>
      </c>
      <c r="AH66" s="263">
        <v>37.888400000000004</v>
      </c>
      <c r="AI66" s="263">
        <v>40.515420000000006</v>
      </c>
      <c r="AJ66" s="263">
        <v>26</v>
      </c>
      <c r="AK66" s="263">
        <v>37.888400000000004</v>
      </c>
      <c r="AL66" s="263">
        <v>34.999333333333333</v>
      </c>
      <c r="AM66" s="263">
        <v>31.2</v>
      </c>
      <c r="AN66" s="263">
        <v>33.5</v>
      </c>
      <c r="AO66" s="263">
        <v>53.733333333333334</v>
      </c>
      <c r="AP66" s="263">
        <v>46.75</v>
      </c>
      <c r="AQ66" s="263">
        <v>56.099999999999994</v>
      </c>
      <c r="AR66" s="263">
        <v>50.820000000000007</v>
      </c>
      <c r="AS66" s="263">
        <v>44</v>
      </c>
      <c r="AT66" s="263">
        <v>48.4</v>
      </c>
      <c r="AU66" s="263">
        <v>39.6</v>
      </c>
      <c r="AV66" s="263">
        <v>30.599999999999998</v>
      </c>
      <c r="AW66" s="263">
        <v>39.599999999999994</v>
      </c>
      <c r="AX66" s="263">
        <v>27.72</v>
      </c>
      <c r="AY66" s="263">
        <v>46.307999999999993</v>
      </c>
      <c r="AZ66" s="325"/>
    </row>
    <row r="67" spans="1:52" ht="20.149999999999999" customHeight="1">
      <c r="A67" s="262">
        <v>16</v>
      </c>
      <c r="B67" s="264">
        <v>1</v>
      </c>
      <c r="C67" s="264">
        <v>1</v>
      </c>
      <c r="D67" s="264">
        <v>1</v>
      </c>
      <c r="E67" s="264">
        <v>1</v>
      </c>
      <c r="F67" s="263">
        <v>173.31472423802612</v>
      </c>
      <c r="G67" s="263">
        <v>213.33199999999999</v>
      </c>
      <c r="H67" s="263">
        <v>128</v>
      </c>
      <c r="I67" s="263">
        <v>128</v>
      </c>
      <c r="J67" s="461">
        <v>88</v>
      </c>
      <c r="K67" s="263">
        <v>133.14741842187499</v>
      </c>
      <c r="L67" s="263">
        <v>146.47710000000001</v>
      </c>
      <c r="M67" s="263">
        <v>88</v>
      </c>
      <c r="N67" s="263">
        <v>133.14741842187499</v>
      </c>
      <c r="O67" s="263">
        <v>121.04310765625</v>
      </c>
      <c r="P67" s="462">
        <v>110.25</v>
      </c>
      <c r="Q67" s="461">
        <v>134</v>
      </c>
      <c r="R67" s="462">
        <v>189.875</v>
      </c>
      <c r="S67" s="263">
        <v>162.4755859375</v>
      </c>
      <c r="T67" s="263">
        <v>194.970703125</v>
      </c>
      <c r="U67" s="263">
        <v>184.8</v>
      </c>
      <c r="V67" s="263">
        <v>160</v>
      </c>
      <c r="W67" s="263">
        <v>176</v>
      </c>
      <c r="X67" s="263">
        <v>144</v>
      </c>
      <c r="Y67" s="263">
        <v>104.125</v>
      </c>
      <c r="Z67" s="263">
        <v>134.75</v>
      </c>
      <c r="AA67" s="263">
        <v>98.999999999999986</v>
      </c>
      <c r="AB67" s="263">
        <v>160.939453125</v>
      </c>
      <c r="AC67" s="263">
        <v>48.87</v>
      </c>
      <c r="AD67" s="263">
        <v>59.999624999999995</v>
      </c>
      <c r="AE67" s="263">
        <v>36</v>
      </c>
      <c r="AF67" s="263">
        <v>36</v>
      </c>
      <c r="AG67" s="263">
        <v>24.25</v>
      </c>
      <c r="AH67" s="263">
        <v>39.415750000000003</v>
      </c>
      <c r="AI67" s="263">
        <v>41.489456250000003</v>
      </c>
      <c r="AJ67" s="263">
        <v>26.5</v>
      </c>
      <c r="AK67" s="263">
        <v>38.270375000000001</v>
      </c>
      <c r="AL67" s="263">
        <v>35.936875000000001</v>
      </c>
      <c r="AM67" s="263">
        <v>31.5</v>
      </c>
      <c r="AN67" s="263">
        <v>35</v>
      </c>
      <c r="AO67" s="263">
        <v>54.25</v>
      </c>
      <c r="AP67" s="263">
        <v>48.203125</v>
      </c>
      <c r="AQ67" s="263">
        <v>57.171875</v>
      </c>
      <c r="AR67" s="263">
        <v>51.975000000000009</v>
      </c>
      <c r="AS67" s="263">
        <v>45</v>
      </c>
      <c r="AT67" s="263">
        <v>49.5</v>
      </c>
      <c r="AU67" s="263">
        <v>40.5</v>
      </c>
      <c r="AV67" s="263">
        <v>31.875</v>
      </c>
      <c r="AW67" s="263">
        <v>41.25</v>
      </c>
      <c r="AX67" s="263">
        <v>28.462499999999999</v>
      </c>
      <c r="AY67" s="263">
        <v>46.818749999999994</v>
      </c>
      <c r="AZ67" s="325"/>
    </row>
    <row r="68" spans="1:52" ht="20.149999999999999" customHeight="1">
      <c r="A68" s="262">
        <v>17</v>
      </c>
      <c r="B68" s="264">
        <v>1</v>
      </c>
      <c r="C68" s="264">
        <v>1</v>
      </c>
      <c r="D68" s="264">
        <v>1</v>
      </c>
      <c r="E68" s="264">
        <v>1</v>
      </c>
      <c r="F68" s="263">
        <v>188.27257618198794</v>
      </c>
      <c r="G68" s="263">
        <v>226.66524999999999</v>
      </c>
      <c r="H68" s="263">
        <v>136</v>
      </c>
      <c r="I68" s="263">
        <v>136</v>
      </c>
      <c r="J68" s="461">
        <v>93.5</v>
      </c>
      <c r="K68" s="263">
        <v>143.97186439705882</v>
      </c>
      <c r="L68" s="263">
        <v>160.50210000000001</v>
      </c>
      <c r="M68" s="263">
        <v>93.5</v>
      </c>
      <c r="N68" s="263">
        <v>143.97186439705882</v>
      </c>
      <c r="O68" s="263">
        <v>130.8835130882353</v>
      </c>
      <c r="P68" s="462">
        <v>119.11764705882354</v>
      </c>
      <c r="Q68" s="461">
        <v>142.375</v>
      </c>
      <c r="R68" s="462">
        <v>205.14705882352945</v>
      </c>
      <c r="S68" s="263">
        <v>175.96966911764707</v>
      </c>
      <c r="T68" s="263">
        <v>211.16360294117646</v>
      </c>
      <c r="U68" s="263">
        <v>202.125</v>
      </c>
      <c r="V68" s="263">
        <v>175</v>
      </c>
      <c r="W68" s="263">
        <v>192.5</v>
      </c>
      <c r="X68" s="263">
        <v>157.5</v>
      </c>
      <c r="Y68" s="263">
        <v>112.5</v>
      </c>
      <c r="Z68" s="263">
        <v>145.58823529411768</v>
      </c>
      <c r="AA68" s="263">
        <v>108.9</v>
      </c>
      <c r="AB68" s="263">
        <v>174.30595588235292</v>
      </c>
      <c r="AC68" s="263">
        <v>49.557647058823527</v>
      </c>
      <c r="AD68" s="263">
        <v>62.744705882352939</v>
      </c>
      <c r="AE68" s="263">
        <v>37.647058823529413</v>
      </c>
      <c r="AF68" s="263">
        <v>37.647058823529413</v>
      </c>
      <c r="AG68" s="263">
        <v>24.823529411764707</v>
      </c>
      <c r="AH68" s="263">
        <v>40.979529411764709</v>
      </c>
      <c r="AI68" s="263">
        <v>42.3489</v>
      </c>
      <c r="AJ68" s="263">
        <v>26.941176470588236</v>
      </c>
      <c r="AK68" s="263">
        <v>38.607411764705887</v>
      </c>
      <c r="AL68" s="263">
        <v>36.764117647058825</v>
      </c>
      <c r="AM68" s="263">
        <v>32.823529411764703</v>
      </c>
      <c r="AN68" s="263">
        <v>36.323529411764703</v>
      </c>
      <c r="AO68" s="263">
        <v>54.705882352941174</v>
      </c>
      <c r="AP68" s="263">
        <v>49.485294117647058</v>
      </c>
      <c r="AQ68" s="263">
        <v>58.544117647058826</v>
      </c>
      <c r="AR68" s="263">
        <v>53.982352941176472</v>
      </c>
      <c r="AS68" s="263">
        <v>45.882352941176471</v>
      </c>
      <c r="AT68" s="263">
        <v>50.470588235294116</v>
      </c>
      <c r="AU68" s="263">
        <v>41.294117647058826</v>
      </c>
      <c r="AV68" s="263">
        <v>33</v>
      </c>
      <c r="AW68" s="263">
        <v>42.705882352941174</v>
      </c>
      <c r="AX68" s="263">
        <v>29.117647058823529</v>
      </c>
      <c r="AY68" s="263">
        <v>47.269411764705879</v>
      </c>
      <c r="AZ68" s="325"/>
    </row>
    <row r="69" spans="1:52" ht="20.149999999999999" customHeight="1">
      <c r="A69" s="262">
        <v>18</v>
      </c>
      <c r="B69" s="264">
        <v>1</v>
      </c>
      <c r="C69" s="264">
        <v>1</v>
      </c>
      <c r="D69" s="264">
        <v>1</v>
      </c>
      <c r="E69" s="264">
        <v>1</v>
      </c>
      <c r="F69" s="263">
        <v>203.41083373186677</v>
      </c>
      <c r="G69" s="263">
        <v>239.99849999999998</v>
      </c>
      <c r="H69" s="263">
        <v>144</v>
      </c>
      <c r="I69" s="263">
        <v>144</v>
      </c>
      <c r="J69" s="461">
        <v>99</v>
      </c>
      <c r="K69" s="263">
        <v>154.815816375</v>
      </c>
      <c r="L69" s="263">
        <v>174.52710000000002</v>
      </c>
      <c r="M69" s="263">
        <v>99</v>
      </c>
      <c r="N69" s="263">
        <v>154.815816375</v>
      </c>
      <c r="O69" s="263">
        <v>140.74165125000002</v>
      </c>
      <c r="P69" s="462">
        <v>128</v>
      </c>
      <c r="Q69" s="461">
        <v>150.75</v>
      </c>
      <c r="R69" s="462">
        <v>220.44444444444443</v>
      </c>
      <c r="S69" s="263">
        <v>189.4921875</v>
      </c>
      <c r="T69" s="263">
        <v>227.390625</v>
      </c>
      <c r="U69" s="263">
        <v>219.45</v>
      </c>
      <c r="V69" s="263">
        <v>190</v>
      </c>
      <c r="W69" s="263">
        <v>209</v>
      </c>
      <c r="X69" s="263">
        <v>171</v>
      </c>
      <c r="Y69" s="263">
        <v>120.88888888888889</v>
      </c>
      <c r="Z69" s="263">
        <v>156.44444444444446</v>
      </c>
      <c r="AA69" s="263">
        <v>118.8</v>
      </c>
      <c r="AB69" s="263">
        <v>187.700625</v>
      </c>
      <c r="AC69" s="263">
        <v>50.204444444444441</v>
      </c>
      <c r="AD69" s="263">
        <v>65.184777777777782</v>
      </c>
      <c r="AE69" s="263">
        <v>39.111111111111114</v>
      </c>
      <c r="AF69" s="263">
        <v>39.111111111111114</v>
      </c>
      <c r="AG69" s="263">
        <v>25.333333333333332</v>
      </c>
      <c r="AH69" s="263">
        <v>42.369555555555557</v>
      </c>
      <c r="AI69" s="263">
        <v>43.49818888888889</v>
      </c>
      <c r="AJ69" s="263">
        <v>27.333333333333332</v>
      </c>
      <c r="AK69" s="263">
        <v>38.906999999999996</v>
      </c>
      <c r="AL69" s="263">
        <v>37.499444444444443</v>
      </c>
      <c r="AM69" s="263">
        <v>34</v>
      </c>
      <c r="AN69" s="263">
        <v>37.5</v>
      </c>
      <c r="AO69" s="263">
        <v>55.111111111111114</v>
      </c>
      <c r="AP69" s="263">
        <v>50.625</v>
      </c>
      <c r="AQ69" s="263">
        <v>59.763888888888886</v>
      </c>
      <c r="AR69" s="263">
        <v>55.766666666666673</v>
      </c>
      <c r="AS69" s="263">
        <v>46.666666666666664</v>
      </c>
      <c r="AT69" s="263">
        <v>51.333333333333336</v>
      </c>
      <c r="AU69" s="263">
        <v>42</v>
      </c>
      <c r="AV69" s="263">
        <v>34</v>
      </c>
      <c r="AW69" s="263">
        <v>44</v>
      </c>
      <c r="AX69" s="263">
        <v>29.7</v>
      </c>
      <c r="AY69" s="263">
        <v>47.67</v>
      </c>
      <c r="AZ69" s="325"/>
    </row>
    <row r="70" spans="1:52" ht="20.149999999999999" customHeight="1">
      <c r="A70" s="262">
        <v>19</v>
      </c>
      <c r="B70" s="264">
        <v>1</v>
      </c>
      <c r="C70" s="264">
        <v>1</v>
      </c>
      <c r="D70" s="264">
        <v>1</v>
      </c>
      <c r="E70" s="264">
        <v>1</v>
      </c>
      <c r="F70" s="263">
        <v>218.72627224266085</v>
      </c>
      <c r="G70" s="263">
        <v>253.33175</v>
      </c>
      <c r="H70" s="263">
        <v>152</v>
      </c>
      <c r="I70" s="263">
        <v>152</v>
      </c>
      <c r="J70" s="461">
        <v>104.5</v>
      </c>
      <c r="K70" s="263">
        <v>165.67619446052632</v>
      </c>
      <c r="L70" s="263">
        <v>188.5521</v>
      </c>
      <c r="M70" s="263">
        <v>107.07275541795667</v>
      </c>
      <c r="N70" s="263">
        <v>165.67619446052632</v>
      </c>
      <c r="O70" s="263">
        <v>150.61472223684211</v>
      </c>
      <c r="P70" s="462">
        <v>136.89473684210526</v>
      </c>
      <c r="Q70" s="461">
        <v>159.125</v>
      </c>
      <c r="R70" s="462">
        <v>235.76315789473685</v>
      </c>
      <c r="S70" s="263">
        <v>203.03865131578948</v>
      </c>
      <c r="T70" s="263">
        <v>243.6463815789474</v>
      </c>
      <c r="U70" s="263">
        <v>236.77500000000001</v>
      </c>
      <c r="V70" s="263">
        <v>205</v>
      </c>
      <c r="W70" s="263">
        <v>225.5</v>
      </c>
      <c r="X70" s="263">
        <v>184.5</v>
      </c>
      <c r="Y70" s="263">
        <v>129.28947368421052</v>
      </c>
      <c r="Z70" s="263">
        <v>167.31578947368422</v>
      </c>
      <c r="AA70" s="263">
        <v>128.69999999999999</v>
      </c>
      <c r="AB70" s="263">
        <v>201.11901315789476</v>
      </c>
      <c r="AC70" s="263">
        <v>50.816842105263156</v>
      </c>
      <c r="AD70" s="263">
        <v>67.367999999999995</v>
      </c>
      <c r="AE70" s="263">
        <v>40.421052631578945</v>
      </c>
      <c r="AF70" s="263">
        <v>40.421052631578945</v>
      </c>
      <c r="AG70" s="263">
        <v>25.789473684210527</v>
      </c>
      <c r="AH70" s="263">
        <v>43.613263157894735</v>
      </c>
      <c r="AI70" s="263">
        <v>44.893021052631582</v>
      </c>
      <c r="AJ70" s="263">
        <v>27.684210526315788</v>
      </c>
      <c r="AK70" s="263">
        <v>39.17505263157895</v>
      </c>
      <c r="AL70" s="263">
        <v>38.157368421052631</v>
      </c>
      <c r="AM70" s="263">
        <v>35.05263157894737</v>
      </c>
      <c r="AN70" s="263">
        <v>38.55263157894737</v>
      </c>
      <c r="AO70" s="263">
        <v>55.473684210526315</v>
      </c>
      <c r="AP70" s="263">
        <v>51.64473684210526</v>
      </c>
      <c r="AQ70" s="263">
        <v>60.85526315789474</v>
      </c>
      <c r="AR70" s="263">
        <v>57.363157894736844</v>
      </c>
      <c r="AS70" s="263">
        <v>47.368421052631582</v>
      </c>
      <c r="AT70" s="263">
        <v>52.10526315789474</v>
      </c>
      <c r="AU70" s="263">
        <v>42.631578947368425</v>
      </c>
      <c r="AV70" s="263">
        <v>35.789473684210527</v>
      </c>
      <c r="AW70" s="263">
        <v>46.315789473684205</v>
      </c>
      <c r="AX70" s="263">
        <v>30.221052631578946</v>
      </c>
      <c r="AY70" s="263">
        <v>48.028421052631579</v>
      </c>
      <c r="AZ70" s="325"/>
    </row>
    <row r="71" spans="1:52" ht="20.149999999999999" customHeight="1">
      <c r="A71" s="262">
        <v>20</v>
      </c>
      <c r="B71" s="264">
        <v>1</v>
      </c>
      <c r="C71" s="264">
        <v>1</v>
      </c>
      <c r="D71" s="264">
        <v>1</v>
      </c>
      <c r="E71" s="264">
        <v>1</v>
      </c>
      <c r="F71" s="263">
        <v>234.21631205673759</v>
      </c>
      <c r="G71" s="263">
        <v>266.66499999999996</v>
      </c>
      <c r="H71" s="263">
        <v>160</v>
      </c>
      <c r="I71" s="263">
        <v>160</v>
      </c>
      <c r="J71" s="461">
        <v>110</v>
      </c>
      <c r="K71" s="263">
        <v>176.55053473750002</v>
      </c>
      <c r="L71" s="263">
        <v>202.5771</v>
      </c>
      <c r="M71" s="263">
        <v>115.29411764705883</v>
      </c>
      <c r="N71" s="263">
        <v>176.55053473750002</v>
      </c>
      <c r="O71" s="263">
        <v>160.50048612500001</v>
      </c>
      <c r="P71" s="462">
        <v>145.80000000000001</v>
      </c>
      <c r="Q71" s="461">
        <v>167.5</v>
      </c>
      <c r="R71" s="462">
        <v>251.10000000000002</v>
      </c>
      <c r="S71" s="263">
        <v>216.60546875</v>
      </c>
      <c r="T71" s="263">
        <v>259.92656249999999</v>
      </c>
      <c r="U71" s="263">
        <v>254.10000000000002</v>
      </c>
      <c r="V71" s="263">
        <v>220</v>
      </c>
      <c r="W71" s="263">
        <v>242</v>
      </c>
      <c r="X71" s="263">
        <v>198</v>
      </c>
      <c r="Y71" s="263">
        <v>138.55000000000001</v>
      </c>
      <c r="Z71" s="263">
        <v>179.3</v>
      </c>
      <c r="AA71" s="263">
        <v>138.6</v>
      </c>
      <c r="AB71" s="263">
        <v>214.55756249999999</v>
      </c>
      <c r="AC71" s="263">
        <v>51.4</v>
      </c>
      <c r="AD71" s="263">
        <v>69.332899999999995</v>
      </c>
      <c r="AE71" s="263">
        <v>41.6</v>
      </c>
      <c r="AF71" s="263">
        <v>41.6</v>
      </c>
      <c r="AG71" s="263">
        <v>26.2</v>
      </c>
      <c r="AH71" s="263">
        <v>44.732599999999998</v>
      </c>
      <c r="AI71" s="263">
        <v>46.14837</v>
      </c>
      <c r="AJ71" s="263">
        <v>28</v>
      </c>
      <c r="AK71" s="263">
        <v>39.4163</v>
      </c>
      <c r="AL71" s="263">
        <v>38.749499999999998</v>
      </c>
      <c r="AM71" s="263">
        <v>36</v>
      </c>
      <c r="AN71" s="263">
        <v>39.5</v>
      </c>
      <c r="AO71" s="263">
        <v>57</v>
      </c>
      <c r="AP71" s="263">
        <v>52.5625</v>
      </c>
      <c r="AQ71" s="263">
        <v>61.837499999999999</v>
      </c>
      <c r="AR71" s="263">
        <v>58.800000000000004</v>
      </c>
      <c r="AS71" s="263">
        <v>48</v>
      </c>
      <c r="AT71" s="263">
        <v>52.8</v>
      </c>
      <c r="AU71" s="263">
        <v>43.2</v>
      </c>
      <c r="AV71" s="263">
        <v>37.400000000000006</v>
      </c>
      <c r="AW71" s="263">
        <v>48.400000000000006</v>
      </c>
      <c r="AX71" s="263">
        <v>30.69</v>
      </c>
      <c r="AY71" s="263">
        <v>48.350999999999999</v>
      </c>
      <c r="AZ71" s="325"/>
    </row>
    <row r="72" spans="1:52" ht="20.149999999999999" customHeight="1">
      <c r="A72" s="262">
        <v>21</v>
      </c>
      <c r="B72" s="264">
        <v>1</v>
      </c>
      <c r="C72" s="264">
        <v>1</v>
      </c>
      <c r="D72" s="264">
        <v>1</v>
      </c>
      <c r="E72" s="264">
        <v>1</v>
      </c>
      <c r="F72" s="263">
        <v>249.87886493384377</v>
      </c>
      <c r="G72" s="263">
        <v>279.99824999999998</v>
      </c>
      <c r="H72" s="263">
        <v>168</v>
      </c>
      <c r="I72" s="263">
        <v>168</v>
      </c>
      <c r="J72" s="461">
        <v>115.5</v>
      </c>
      <c r="K72" s="263">
        <v>187.43684260714286</v>
      </c>
      <c r="L72" s="263">
        <v>216.60210000000004</v>
      </c>
      <c r="M72" s="263">
        <v>123.54201680672269</v>
      </c>
      <c r="N72" s="263">
        <v>187.43684260714286</v>
      </c>
      <c r="O72" s="263">
        <v>170.8960846666667</v>
      </c>
      <c r="P72" s="462">
        <v>154.71428571428572</v>
      </c>
      <c r="Q72" s="461">
        <v>175.875</v>
      </c>
      <c r="R72" s="462">
        <v>266.45238095238096</v>
      </c>
      <c r="S72" s="263">
        <v>230.18973214285717</v>
      </c>
      <c r="T72" s="263">
        <v>276.22767857142856</v>
      </c>
      <c r="U72" s="263">
        <v>271.42500000000001</v>
      </c>
      <c r="V72" s="263">
        <v>235</v>
      </c>
      <c r="W72" s="263">
        <v>258.5</v>
      </c>
      <c r="X72" s="263">
        <v>211.5</v>
      </c>
      <c r="Y72" s="263">
        <v>151.17857142857144</v>
      </c>
      <c r="Z72" s="263">
        <v>195.64285714285714</v>
      </c>
      <c r="AA72" s="263">
        <v>148.5</v>
      </c>
      <c r="AB72" s="263">
        <v>228.01339285714289</v>
      </c>
      <c r="AC72" s="263">
        <v>51.95809523809524</v>
      </c>
      <c r="AD72" s="263">
        <v>71.11066666666666</v>
      </c>
      <c r="AE72" s="263">
        <v>42.666666666666664</v>
      </c>
      <c r="AF72" s="263">
        <v>42.666666666666664</v>
      </c>
      <c r="AG72" s="263">
        <v>26.571428571428569</v>
      </c>
      <c r="AH72" s="263">
        <v>45.745333333333335</v>
      </c>
      <c r="AI72" s="263">
        <v>47.284161904761909</v>
      </c>
      <c r="AJ72" s="263">
        <v>28.285714285714285</v>
      </c>
      <c r="AK72" s="263">
        <v>39.634571428571427</v>
      </c>
      <c r="AL72" s="263">
        <v>39.285238095238093</v>
      </c>
      <c r="AM72" s="263">
        <v>36.857142857142861</v>
      </c>
      <c r="AN72" s="263">
        <v>40.357142857142854</v>
      </c>
      <c r="AO72" s="263">
        <v>58.38095238095238</v>
      </c>
      <c r="AP72" s="263">
        <v>53.392857142857139</v>
      </c>
      <c r="AQ72" s="263">
        <v>63.416666666666664</v>
      </c>
      <c r="AR72" s="263">
        <v>60.900000000000006</v>
      </c>
      <c r="AS72" s="263">
        <v>49.142857142857139</v>
      </c>
      <c r="AT72" s="263">
        <v>53.428571428571431</v>
      </c>
      <c r="AU72" s="263">
        <v>43.80952380952381</v>
      </c>
      <c r="AV72" s="263">
        <v>38.857142857142861</v>
      </c>
      <c r="AW72" s="263">
        <v>50.285714285714285</v>
      </c>
      <c r="AX72" s="263">
        <v>31.11428571428571</v>
      </c>
      <c r="AY72" s="263">
        <v>48.642857142857139</v>
      </c>
    </row>
    <row r="73" spans="1:52" ht="20.149999999999999" customHeight="1">
      <c r="A73" s="262">
        <v>22</v>
      </c>
      <c r="B73" s="264">
        <v>1</v>
      </c>
      <c r="C73" s="264">
        <v>1</v>
      </c>
      <c r="D73" s="264">
        <v>1</v>
      </c>
      <c r="E73" s="264">
        <v>1</v>
      </c>
      <c r="F73" s="263">
        <v>265.71222236389139</v>
      </c>
      <c r="G73" s="263">
        <v>293.33150000000001</v>
      </c>
      <c r="H73" s="263">
        <v>176</v>
      </c>
      <c r="I73" s="263">
        <v>176</v>
      </c>
      <c r="J73" s="461">
        <v>121</v>
      </c>
      <c r="K73" s="263">
        <v>200.05382408333332</v>
      </c>
      <c r="L73" s="263">
        <v>230.62710000000001</v>
      </c>
      <c r="M73" s="263">
        <v>131.81283422459893</v>
      </c>
      <c r="N73" s="263">
        <v>198.33348612499998</v>
      </c>
      <c r="O73" s="263">
        <v>183.39308081818183</v>
      </c>
      <c r="P73" s="462">
        <v>163.63636363636363</v>
      </c>
      <c r="Q73" s="461">
        <v>184.25</v>
      </c>
      <c r="R73" s="462">
        <v>281.81818181818181</v>
      </c>
      <c r="S73" s="263">
        <v>244.55991274350652</v>
      </c>
      <c r="T73" s="263">
        <v>292.546875</v>
      </c>
      <c r="U73" s="263">
        <v>288.75000000000006</v>
      </c>
      <c r="V73" s="263">
        <v>250</v>
      </c>
      <c r="W73" s="263">
        <v>275</v>
      </c>
      <c r="X73" s="263">
        <v>225</v>
      </c>
      <c r="Y73" s="263">
        <v>163.81818181818181</v>
      </c>
      <c r="Z73" s="263">
        <v>212</v>
      </c>
      <c r="AA73" s="263">
        <v>158.4</v>
      </c>
      <c r="AB73" s="263">
        <v>241.4841477272727</v>
      </c>
      <c r="AC73" s="263">
        <v>52.494545454545452</v>
      </c>
      <c r="AD73" s="263">
        <v>72.726818181818174</v>
      </c>
      <c r="AE73" s="263">
        <v>43.63636363636364</v>
      </c>
      <c r="AF73" s="263">
        <v>43.63636363636364</v>
      </c>
      <c r="AG73" s="263">
        <v>26.90909090909091</v>
      </c>
      <c r="AH73" s="263">
        <v>46.665999999999997</v>
      </c>
      <c r="AI73" s="263">
        <v>48.316699999999997</v>
      </c>
      <c r="AJ73" s="263">
        <v>28.545454545454547</v>
      </c>
      <c r="AK73" s="263">
        <v>39.832999999999998</v>
      </c>
      <c r="AL73" s="263">
        <v>39.772272727272728</v>
      </c>
      <c r="AM73" s="263">
        <v>37.63636363636364</v>
      </c>
      <c r="AN73" s="263">
        <v>41.13636363636364</v>
      </c>
      <c r="AO73" s="263">
        <v>59.63636363636364</v>
      </c>
      <c r="AP73" s="263">
        <v>54.147727272727273</v>
      </c>
      <c r="AQ73" s="263">
        <v>64.85227272727272</v>
      </c>
      <c r="AR73" s="263">
        <v>62.809090909090919</v>
      </c>
      <c r="AS73" s="263">
        <v>50.18181818181818</v>
      </c>
      <c r="AT73" s="263">
        <v>54</v>
      </c>
      <c r="AU73" s="263">
        <v>45.727272727272727</v>
      </c>
      <c r="AV73" s="263">
        <v>40.181818181818187</v>
      </c>
      <c r="AW73" s="263">
        <v>52</v>
      </c>
      <c r="AX73" s="263">
        <v>31.499999999999996</v>
      </c>
      <c r="AY73" s="263">
        <v>48.908181818181816</v>
      </c>
    </row>
    <row r="74" spans="1:52" ht="20.149999999999999" customHeight="1">
      <c r="A74" s="262">
        <v>23</v>
      </c>
      <c r="B74" s="264">
        <v>1</v>
      </c>
      <c r="C74" s="264">
        <v>1</v>
      </c>
      <c r="D74" s="264">
        <v>1</v>
      </c>
      <c r="E74" s="264">
        <v>1</v>
      </c>
      <c r="F74" s="263">
        <v>281.71497301558429</v>
      </c>
      <c r="G74" s="263">
        <v>306.66474999999997</v>
      </c>
      <c r="H74" s="263">
        <v>184</v>
      </c>
      <c r="I74" s="263">
        <v>184</v>
      </c>
      <c r="J74" s="461">
        <v>126.5</v>
      </c>
      <c r="K74" s="263">
        <v>216.38465781884059</v>
      </c>
      <c r="L74" s="263">
        <v>244.65210000000002</v>
      </c>
      <c r="M74" s="263">
        <v>140.10358056265983</v>
      </c>
      <c r="N74" s="263">
        <v>209.23911716304349</v>
      </c>
      <c r="O74" s="263">
        <v>195.89033817391305</v>
      </c>
      <c r="P74" s="462">
        <v>172.56521739130434</v>
      </c>
      <c r="Q74" s="461">
        <v>192.625</v>
      </c>
      <c r="R74" s="462">
        <v>297.195652173913</v>
      </c>
      <c r="S74" s="263">
        <v>262.05187305900614</v>
      </c>
      <c r="T74" s="263">
        <v>308.89133810423982</v>
      </c>
      <c r="U74" s="263">
        <v>307.00585896076359</v>
      </c>
      <c r="V74" s="263">
        <v>265</v>
      </c>
      <c r="W74" s="263">
        <v>291.5</v>
      </c>
      <c r="X74" s="263">
        <v>238.5</v>
      </c>
      <c r="Y74" s="263">
        <v>176.46739130434781</v>
      </c>
      <c r="Z74" s="263">
        <v>228.36956521739131</v>
      </c>
      <c r="AA74" s="263">
        <v>168.29999999999998</v>
      </c>
      <c r="AB74" s="263">
        <v>254.96788043478267</v>
      </c>
      <c r="AC74" s="263">
        <v>53.012173913043476</v>
      </c>
      <c r="AD74" s="263">
        <v>74.202434782608691</v>
      </c>
      <c r="AE74" s="263">
        <v>44.521739130434781</v>
      </c>
      <c r="AF74" s="263">
        <v>44.521739130434781</v>
      </c>
      <c r="AG74" s="263">
        <v>27.217391304347828</v>
      </c>
      <c r="AH74" s="263">
        <v>47.506608695652176</v>
      </c>
      <c r="AI74" s="263">
        <v>49.259452173913047</v>
      </c>
      <c r="AJ74" s="263">
        <v>28.782608695652172</v>
      </c>
      <c r="AK74" s="263">
        <v>40.014173913043479</v>
      </c>
      <c r="AL74" s="263">
        <v>40.216956521739135</v>
      </c>
      <c r="AM74" s="263">
        <v>38.347826086956523</v>
      </c>
      <c r="AN74" s="263">
        <v>41.847826086956523</v>
      </c>
      <c r="AO74" s="263">
        <v>60.782608695652172</v>
      </c>
      <c r="AP74" s="263">
        <v>55.478260869565219</v>
      </c>
      <c r="AQ74" s="263">
        <v>66.163043478260875</v>
      </c>
      <c r="AR74" s="263">
        <v>64.552173913043475</v>
      </c>
      <c r="AS74" s="263">
        <v>51.130434782608695</v>
      </c>
      <c r="AT74" s="263">
        <v>54.521739130434781</v>
      </c>
      <c r="AU74" s="263">
        <v>47.478260869565219</v>
      </c>
      <c r="AV74" s="263">
        <v>41.391304347826086</v>
      </c>
      <c r="AW74" s="263">
        <v>53.565217391304351</v>
      </c>
      <c r="AX74" s="263">
        <v>31.852173913043476</v>
      </c>
      <c r="AY74" s="263">
        <v>49.150434782608698</v>
      </c>
    </row>
    <row r="75" spans="1:52" ht="20.149999999999999" customHeight="1">
      <c r="A75" s="262">
        <v>24</v>
      </c>
      <c r="B75" s="264">
        <v>1</v>
      </c>
      <c r="C75" s="264">
        <v>1</v>
      </c>
      <c r="D75" s="264">
        <v>1</v>
      </c>
      <c r="E75" s="264">
        <v>1</v>
      </c>
      <c r="F75" s="263">
        <v>297.8859408229311</v>
      </c>
      <c r="G75" s="263">
        <v>321.10910416666667</v>
      </c>
      <c r="H75" s="263">
        <v>192.66666666666669</v>
      </c>
      <c r="I75" s="263">
        <v>192.66666666666669</v>
      </c>
      <c r="J75" s="461">
        <v>133.45588235294119</v>
      </c>
      <c r="K75" s="263">
        <v>232.72958874305556</v>
      </c>
      <c r="L75" s="263">
        <v>258.6771</v>
      </c>
      <c r="M75" s="263">
        <v>148.41176470588235</v>
      </c>
      <c r="N75" s="263">
        <v>220.15261228125001</v>
      </c>
      <c r="O75" s="263">
        <v>208.38782408333336</v>
      </c>
      <c r="P75" s="462">
        <v>183.99999999999997</v>
      </c>
      <c r="Q75" s="461">
        <v>201</v>
      </c>
      <c r="R75" s="462">
        <v>312.58333333333331</v>
      </c>
      <c r="S75" s="263">
        <v>279.54450334821422</v>
      </c>
      <c r="T75" s="263">
        <v>329.01565734989651</v>
      </c>
      <c r="U75" s="263">
        <v>328.31707317073176</v>
      </c>
      <c r="V75" s="263">
        <v>280</v>
      </c>
      <c r="W75" s="263">
        <v>308</v>
      </c>
      <c r="X75" s="263">
        <v>252</v>
      </c>
      <c r="Y75" s="263">
        <v>189.125</v>
      </c>
      <c r="Z75" s="263">
        <v>244.75</v>
      </c>
      <c r="AA75" s="263">
        <v>178.2</v>
      </c>
      <c r="AB75" s="263">
        <v>268.46296875000002</v>
      </c>
      <c r="AC75" s="263">
        <v>53.513333333333335</v>
      </c>
      <c r="AD75" s="263">
        <v>75.555083333333329</v>
      </c>
      <c r="AE75" s="263">
        <v>45.333333333333336</v>
      </c>
      <c r="AF75" s="263">
        <v>45.333333333333336</v>
      </c>
      <c r="AG75" s="263">
        <v>27.5</v>
      </c>
      <c r="AH75" s="263">
        <v>48.277166666666666</v>
      </c>
      <c r="AI75" s="263">
        <v>50.123641666666671</v>
      </c>
      <c r="AJ75" s="263">
        <v>29</v>
      </c>
      <c r="AK75" s="263">
        <v>40.180250000000001</v>
      </c>
      <c r="AL75" s="263">
        <v>40.624583333333334</v>
      </c>
      <c r="AM75" s="263">
        <v>39</v>
      </c>
      <c r="AN75" s="263">
        <v>42.5</v>
      </c>
      <c r="AO75" s="263">
        <v>61.833333333333336</v>
      </c>
      <c r="AP75" s="263">
        <v>56.833333333333336</v>
      </c>
      <c r="AQ75" s="263">
        <v>67.364583333333343</v>
      </c>
      <c r="AR75" s="263">
        <v>66.150000000000006</v>
      </c>
      <c r="AS75" s="263">
        <v>52</v>
      </c>
      <c r="AT75" s="263">
        <v>55.666666666666671</v>
      </c>
      <c r="AU75" s="263">
        <v>49.083333333333336</v>
      </c>
      <c r="AV75" s="263">
        <v>42.5</v>
      </c>
      <c r="AW75" s="263">
        <v>55</v>
      </c>
      <c r="AX75" s="263">
        <v>32.174999999999997</v>
      </c>
      <c r="AY75" s="263">
        <v>49.372500000000002</v>
      </c>
    </row>
    <row r="76" spans="1:52" ht="20.149999999999999" customHeight="1">
      <c r="A76" s="262">
        <v>25</v>
      </c>
      <c r="B76" s="264">
        <v>1</v>
      </c>
      <c r="C76" s="264">
        <v>1</v>
      </c>
      <c r="D76" s="264">
        <v>1</v>
      </c>
      <c r="E76" s="264">
        <v>1</v>
      </c>
      <c r="F76" s="263">
        <v>314.22413793103448</v>
      </c>
      <c r="G76" s="263">
        <v>345.59784000000002</v>
      </c>
      <c r="H76" s="263">
        <v>207.35999999999999</v>
      </c>
      <c r="I76" s="263">
        <v>207.35999999999999</v>
      </c>
      <c r="J76" s="461">
        <v>141.65764705882356</v>
      </c>
      <c r="K76" s="263">
        <v>249.08692519333334</v>
      </c>
      <c r="L76" s="263">
        <v>272.70209999999997</v>
      </c>
      <c r="M76" s="263">
        <v>156.73529411764707</v>
      </c>
      <c r="N76" s="263">
        <v>231.07302779</v>
      </c>
      <c r="O76" s="263">
        <v>220.88551112000002</v>
      </c>
      <c r="P76" s="462">
        <v>197.33999999999997</v>
      </c>
      <c r="Q76" s="461">
        <v>209.375</v>
      </c>
      <c r="R76" s="462">
        <v>327.98</v>
      </c>
      <c r="S76" s="263">
        <v>297.03772321428568</v>
      </c>
      <c r="T76" s="263">
        <v>349.14003105590064</v>
      </c>
      <c r="U76" s="263">
        <v>349.64539024390245</v>
      </c>
      <c r="V76" s="263">
        <v>295</v>
      </c>
      <c r="W76" s="263">
        <v>324.5</v>
      </c>
      <c r="X76" s="263">
        <v>265.5</v>
      </c>
      <c r="Y76" s="263">
        <v>204</v>
      </c>
      <c r="Z76" s="263">
        <v>264</v>
      </c>
      <c r="AA76" s="263">
        <v>188.10000000000002</v>
      </c>
      <c r="AB76" s="263">
        <v>281.96805000000006</v>
      </c>
      <c r="AC76" s="263">
        <v>54.08</v>
      </c>
      <c r="AD76" s="263">
        <v>76.799520000000001</v>
      </c>
      <c r="AE76" s="263">
        <v>46.08</v>
      </c>
      <c r="AF76" s="263">
        <v>46.08</v>
      </c>
      <c r="AG76" s="263">
        <v>27.759999999999998</v>
      </c>
      <c r="AH76" s="263">
        <v>48.986080000000001</v>
      </c>
      <c r="AI76" s="263">
        <v>50.918695999999997</v>
      </c>
      <c r="AJ76" s="263">
        <v>29.2</v>
      </c>
      <c r="AK76" s="263">
        <v>40.333039999999997</v>
      </c>
      <c r="AL76" s="263">
        <v>40.999600000000001</v>
      </c>
      <c r="AM76" s="263">
        <v>39.599999999999994</v>
      </c>
      <c r="AN76" s="263">
        <v>43.1</v>
      </c>
      <c r="AO76" s="263">
        <v>62.8</v>
      </c>
      <c r="AP76" s="263">
        <v>58.08</v>
      </c>
      <c r="AQ76" s="263">
        <v>68.47</v>
      </c>
      <c r="AR76" s="263">
        <v>67.62</v>
      </c>
      <c r="AS76" s="263">
        <v>52.8</v>
      </c>
      <c r="AT76" s="263">
        <v>56.72</v>
      </c>
      <c r="AU76" s="263">
        <v>50.56</v>
      </c>
      <c r="AV76" s="263">
        <v>43.52</v>
      </c>
      <c r="AW76" s="263">
        <v>56.32</v>
      </c>
      <c r="AX76" s="263">
        <v>32.471999999999994</v>
      </c>
      <c r="AY76" s="263">
        <v>49.576799999999992</v>
      </c>
    </row>
    <row r="77" spans="1:52" ht="20.149999999999999" customHeight="1">
      <c r="A77" s="262">
        <v>26</v>
      </c>
      <c r="B77" s="264">
        <v>1</v>
      </c>
      <c r="C77" s="264">
        <v>1</v>
      </c>
      <c r="D77" s="264">
        <v>1</v>
      </c>
      <c r="E77" s="264">
        <v>1</v>
      </c>
      <c r="F77" s="263">
        <v>330.7287285005803</v>
      </c>
      <c r="G77" s="263">
        <v>370.25409615384609</v>
      </c>
      <c r="H77" s="263">
        <v>222.15384615384613</v>
      </c>
      <c r="I77" s="263">
        <v>222.15384615384613</v>
      </c>
      <c r="J77" s="461">
        <v>149.88235294117649</v>
      </c>
      <c r="K77" s="263">
        <v>265.45523576282051</v>
      </c>
      <c r="L77" s="263">
        <v>289.12446474928026</v>
      </c>
      <c r="M77" s="263">
        <v>165.07239819004525</v>
      </c>
      <c r="N77" s="263">
        <v>241.99956518269232</v>
      </c>
      <c r="O77" s="263">
        <v>233.38337607692307</v>
      </c>
      <c r="P77" s="462">
        <v>210.69230769230768</v>
      </c>
      <c r="Q77" s="461">
        <v>217.75</v>
      </c>
      <c r="R77" s="462">
        <v>343.38461538461542</v>
      </c>
      <c r="S77" s="263">
        <v>314.53146462912082</v>
      </c>
      <c r="T77" s="263">
        <v>369.26445293836605</v>
      </c>
      <c r="U77" s="263">
        <v>370.98883677298318</v>
      </c>
      <c r="V77" s="263">
        <v>310</v>
      </c>
      <c r="W77" s="263">
        <v>341</v>
      </c>
      <c r="X77" s="263">
        <v>279</v>
      </c>
      <c r="Y77" s="263">
        <v>220.34615384615387</v>
      </c>
      <c r="Z77" s="263">
        <v>285.15384615384619</v>
      </c>
      <c r="AA77" s="263">
        <v>197.99999999999997</v>
      </c>
      <c r="AB77" s="263">
        <v>295.48197115384619</v>
      </c>
      <c r="AC77" s="263">
        <v>55.089230769230774</v>
      </c>
      <c r="AD77" s="263">
        <v>77.948230769230776</v>
      </c>
      <c r="AE77" s="263">
        <v>46.769230769230774</v>
      </c>
      <c r="AF77" s="263">
        <v>46.769230769230774</v>
      </c>
      <c r="AG77" s="263">
        <v>28</v>
      </c>
      <c r="AH77" s="263">
        <v>49.640461538461537</v>
      </c>
      <c r="AI77" s="263">
        <v>51.652592307692316</v>
      </c>
      <c r="AJ77" s="263">
        <v>29.384615384615387</v>
      </c>
      <c r="AK77" s="263">
        <v>40.474076923076922</v>
      </c>
      <c r="AL77" s="263">
        <v>41.345769230769228</v>
      </c>
      <c r="AM77" s="263">
        <v>40.153846153846153</v>
      </c>
      <c r="AN77" s="263">
        <v>43.653846153846153</v>
      </c>
      <c r="AO77" s="263">
        <v>63.692307692307693</v>
      </c>
      <c r="AP77" s="263">
        <v>59.230769230769226</v>
      </c>
      <c r="AQ77" s="263">
        <v>69.490384615384613</v>
      </c>
      <c r="AR77" s="263">
        <v>68.976923076923072</v>
      </c>
      <c r="AS77" s="263">
        <v>53.53846153846154</v>
      </c>
      <c r="AT77" s="263">
        <v>57.692307692307693</v>
      </c>
      <c r="AU77" s="263">
        <v>51.92307692307692</v>
      </c>
      <c r="AV77" s="263">
        <v>44.46153846153846</v>
      </c>
      <c r="AW77" s="263">
        <v>57.538461538461547</v>
      </c>
      <c r="AX77" s="263">
        <v>32.746153846153845</v>
      </c>
      <c r="AY77" s="263">
        <v>49.765384615384612</v>
      </c>
    </row>
    <row r="78" spans="1:52" ht="20.149999999999999" customHeight="1">
      <c r="A78" s="262">
        <v>27</v>
      </c>
      <c r="B78" s="264">
        <v>1</v>
      </c>
      <c r="C78" s="264">
        <v>1</v>
      </c>
      <c r="D78" s="264">
        <v>1</v>
      </c>
      <c r="E78" s="264">
        <v>1</v>
      </c>
      <c r="F78" s="263">
        <v>347.39900055580824</v>
      </c>
      <c r="G78" s="263">
        <v>395.05925925925919</v>
      </c>
      <c r="H78" s="263">
        <v>237.03703703703707</v>
      </c>
      <c r="I78" s="263">
        <v>237.03703703703707</v>
      </c>
      <c r="J78" s="461">
        <v>158.12745098039218</v>
      </c>
      <c r="K78" s="263">
        <v>281.8333011049383</v>
      </c>
      <c r="L78" s="263">
        <v>306.44969938819582</v>
      </c>
      <c r="M78" s="263">
        <v>173.42156862745097</v>
      </c>
      <c r="N78" s="263">
        <v>252.93154425</v>
      </c>
      <c r="O78" s="263">
        <v>245.88139918518522</v>
      </c>
      <c r="P78" s="462">
        <v>224.05555555555551</v>
      </c>
      <c r="Q78" s="461">
        <v>228.99456521739128</v>
      </c>
      <c r="R78" s="462">
        <v>358.7962962962963</v>
      </c>
      <c r="S78" s="263">
        <v>332.02566964285711</v>
      </c>
      <c r="T78" s="263">
        <v>389.38891764435243</v>
      </c>
      <c r="U78" s="263">
        <v>392.34573170731704</v>
      </c>
      <c r="V78" s="263">
        <v>325</v>
      </c>
      <c r="W78" s="263">
        <v>357.5</v>
      </c>
      <c r="X78" s="263">
        <v>292.5</v>
      </c>
      <c r="Y78" s="263">
        <v>236.74074074074076</v>
      </c>
      <c r="Z78" s="263">
        <v>306.37037037037032</v>
      </c>
      <c r="AA78" s="263">
        <v>207.9</v>
      </c>
      <c r="AB78" s="263">
        <v>309.00374999999997</v>
      </c>
      <c r="AC78" s="263">
        <v>56.047407407407405</v>
      </c>
      <c r="AD78" s="263">
        <v>79.011851851851844</v>
      </c>
      <c r="AE78" s="263">
        <v>47.407407407407405</v>
      </c>
      <c r="AF78" s="263">
        <v>47.407407407407405</v>
      </c>
      <c r="AG78" s="263">
        <v>28.222222222222221</v>
      </c>
      <c r="AH78" s="263">
        <v>50.246370370370371</v>
      </c>
      <c r="AI78" s="263">
        <v>52.332125925925936</v>
      </c>
      <c r="AJ78" s="263">
        <v>29.555555555555557</v>
      </c>
      <c r="AK78" s="263">
        <v>41.419481481481476</v>
      </c>
      <c r="AL78" s="263">
        <v>41.666296296296295</v>
      </c>
      <c r="AM78" s="263">
        <v>40.666666666666671</v>
      </c>
      <c r="AN78" s="263">
        <v>44.166666666666664</v>
      </c>
      <c r="AO78" s="263">
        <v>64.518518518518519</v>
      </c>
      <c r="AP78" s="263">
        <v>60.296296296296291</v>
      </c>
      <c r="AQ78" s="263">
        <v>70.43518518518519</v>
      </c>
      <c r="AR78" s="263">
        <v>70.233333333333348</v>
      </c>
      <c r="AS78" s="263">
        <v>54.222222222222221</v>
      </c>
      <c r="AT78" s="263">
        <v>58.592592592592595</v>
      </c>
      <c r="AU78" s="263">
        <v>53.185185185185183</v>
      </c>
      <c r="AV78" s="263">
        <v>45.333333333333329</v>
      </c>
      <c r="AW78" s="263">
        <v>58.666666666666664</v>
      </c>
      <c r="AX78" s="263">
        <v>33</v>
      </c>
      <c r="AY78" s="263">
        <v>50.067777777777778</v>
      </c>
    </row>
    <row r="79" spans="1:52" ht="20.149999999999999" customHeight="1">
      <c r="A79" s="262">
        <v>28</v>
      </c>
      <c r="B79" s="264">
        <v>1</v>
      </c>
      <c r="C79" s="264">
        <v>1</v>
      </c>
      <c r="D79" s="264">
        <v>1</v>
      </c>
      <c r="E79" s="264">
        <v>1</v>
      </c>
      <c r="F79" s="263">
        <v>364.23434386509012</v>
      </c>
      <c r="G79" s="263">
        <v>419.99737500000003</v>
      </c>
      <c r="H79" s="263">
        <v>252</v>
      </c>
      <c r="I79" s="263">
        <v>252</v>
      </c>
      <c r="J79" s="461">
        <v>166.39075630252103</v>
      </c>
      <c r="K79" s="263">
        <v>298.22007606547623</v>
      </c>
      <c r="L79" s="263">
        <v>323.7874172671888</v>
      </c>
      <c r="M79" s="263">
        <v>181.781512605042</v>
      </c>
      <c r="N79" s="263">
        <v>263.86838195535717</v>
      </c>
      <c r="O79" s="263">
        <v>258.37956350000002</v>
      </c>
      <c r="P79" s="462">
        <v>237.42857142857139</v>
      </c>
      <c r="Q79" s="461">
        <v>242.62422360248448</v>
      </c>
      <c r="R79" s="462">
        <v>374.21428571428567</v>
      </c>
      <c r="S79" s="263">
        <v>349.52028858418362</v>
      </c>
      <c r="T79" s="263">
        <v>409.51342058562557</v>
      </c>
      <c r="U79" s="263">
        <v>414</v>
      </c>
      <c r="V79" s="263">
        <v>340</v>
      </c>
      <c r="W79" s="263">
        <v>374</v>
      </c>
      <c r="X79" s="263">
        <v>306</v>
      </c>
      <c r="Y79" s="263">
        <v>253.17857142857144</v>
      </c>
      <c r="Z79" s="263">
        <v>327.64285714285717</v>
      </c>
      <c r="AA79" s="263">
        <v>217.79999999999998</v>
      </c>
      <c r="AB79" s="263">
        <v>322.53254464285709</v>
      </c>
      <c r="AC79" s="263">
        <v>56.96</v>
      </c>
      <c r="AD79" s="263">
        <v>79.999499999999998</v>
      </c>
      <c r="AE79" s="263">
        <v>48</v>
      </c>
      <c r="AF79" s="263">
        <v>48</v>
      </c>
      <c r="AG79" s="263">
        <v>28.428571428571431</v>
      </c>
      <c r="AH79" s="263">
        <v>50.808999999999997</v>
      </c>
      <c r="AI79" s="263">
        <v>52.963121428571441</v>
      </c>
      <c r="AJ79" s="263">
        <v>29.714285714285715</v>
      </c>
      <c r="AK79" s="263">
        <v>42.297357142857138</v>
      </c>
      <c r="AL79" s="263">
        <v>41.963928571428568</v>
      </c>
      <c r="AM79" s="263">
        <v>41.142857142857139</v>
      </c>
      <c r="AN79" s="263">
        <v>44.642857142857139</v>
      </c>
      <c r="AO79" s="263">
        <v>65.285714285714278</v>
      </c>
      <c r="AP79" s="263">
        <v>61.285714285714285</v>
      </c>
      <c r="AQ79" s="263">
        <v>71.3125</v>
      </c>
      <c r="AR79" s="263">
        <v>71.400000000000006</v>
      </c>
      <c r="AS79" s="263">
        <v>54.857142857142861</v>
      </c>
      <c r="AT79" s="263">
        <v>59.428571428571431</v>
      </c>
      <c r="AU79" s="263">
        <v>54.357142857142861</v>
      </c>
      <c r="AV79" s="263">
        <v>46.142857142857139</v>
      </c>
      <c r="AW79" s="263">
        <v>59.714285714285715</v>
      </c>
      <c r="AX79" s="263">
        <v>33.23571428571428</v>
      </c>
      <c r="AY79" s="263">
        <v>50.471785714285716</v>
      </c>
    </row>
    <row r="80" spans="1:52" ht="20.149999999999999" customHeight="1">
      <c r="A80" s="262">
        <v>29</v>
      </c>
      <c r="B80" s="264">
        <v>1</v>
      </c>
      <c r="C80" s="264">
        <v>1</v>
      </c>
      <c r="D80" s="264">
        <v>1</v>
      </c>
      <c r="E80" s="264">
        <v>1</v>
      </c>
      <c r="F80" s="263">
        <v>381.23423239797108</v>
      </c>
      <c r="G80" s="263">
        <v>445.05468965517235</v>
      </c>
      <c r="H80" s="263">
        <v>267.0344827586207</v>
      </c>
      <c r="I80" s="263">
        <v>267.0344827586207</v>
      </c>
      <c r="J80" s="461">
        <v>174.67038539553752</v>
      </c>
      <c r="K80" s="263">
        <v>314.61465964942528</v>
      </c>
      <c r="L80" s="263">
        <v>341.13632701659611</v>
      </c>
      <c r="M80" s="263">
        <v>190.15111561866127</v>
      </c>
      <c r="N80" s="263">
        <v>274.80957568103446</v>
      </c>
      <c r="O80" s="263">
        <v>270.8778544137931</v>
      </c>
      <c r="P80" s="462">
        <v>250.81034482758616</v>
      </c>
      <c r="Q80" s="461">
        <v>256.30528485757122</v>
      </c>
      <c r="R80" s="462">
        <v>389.63793103448279</v>
      </c>
      <c r="S80" s="263">
        <v>367.36206896551727</v>
      </c>
      <c r="T80" s="263">
        <v>429.6379578068109</v>
      </c>
      <c r="U80" s="263">
        <v>439.71465517241387</v>
      </c>
      <c r="V80" s="263">
        <v>355</v>
      </c>
      <c r="W80" s="263">
        <v>390.5</v>
      </c>
      <c r="X80" s="263">
        <v>319.5</v>
      </c>
      <c r="Y80" s="263">
        <v>269.65517241379308</v>
      </c>
      <c r="Z80" s="263">
        <v>348.9655172413793</v>
      </c>
      <c r="AA80" s="263">
        <v>227.7</v>
      </c>
      <c r="AB80" s="263">
        <v>336.06762931034484</v>
      </c>
      <c r="AC80" s="263">
        <v>58.107586206896556</v>
      </c>
      <c r="AD80" s="263">
        <v>81.378793103448274</v>
      </c>
      <c r="AE80" s="263">
        <v>48.827586206896555</v>
      </c>
      <c r="AF80" s="263">
        <v>48.827586206896555</v>
      </c>
      <c r="AG80" s="263">
        <v>28.620689655172413</v>
      </c>
      <c r="AH80" s="263">
        <v>51.332827586206896</v>
      </c>
      <c r="AI80" s="263">
        <v>53.550600000000003</v>
      </c>
      <c r="AJ80" s="263">
        <v>29.862068965517242</v>
      </c>
      <c r="AK80" s="263">
        <v>43.114689655172413</v>
      </c>
      <c r="AL80" s="263">
        <v>42.383965517241371</v>
      </c>
      <c r="AM80" s="263">
        <v>41.586206896551722</v>
      </c>
      <c r="AN80" s="263">
        <v>45.086206896551722</v>
      </c>
      <c r="AO80" s="263">
        <v>66</v>
      </c>
      <c r="AP80" s="263">
        <v>62.206896551724135</v>
      </c>
      <c r="AQ80" s="263">
        <v>72.129310344827587</v>
      </c>
      <c r="AR80" s="263">
        <v>72.486206896551721</v>
      </c>
      <c r="AS80" s="263">
        <v>55.448275862068968</v>
      </c>
      <c r="AT80" s="263">
        <v>60.206896551724142</v>
      </c>
      <c r="AU80" s="263">
        <v>55.862068965517238</v>
      </c>
      <c r="AV80" s="263">
        <v>46.896551724137936</v>
      </c>
      <c r="AW80" s="263">
        <v>60.689655172413794</v>
      </c>
      <c r="AX80" s="263">
        <v>33.455172413793107</v>
      </c>
      <c r="AY80" s="263">
        <v>50.847931034482755</v>
      </c>
    </row>
    <row r="81" spans="1:51" ht="20.149999999999999" customHeight="1">
      <c r="A81" s="262">
        <v>30</v>
      </c>
      <c r="B81" s="264">
        <v>1</v>
      </c>
      <c r="C81" s="264">
        <v>1</v>
      </c>
      <c r="D81" s="264">
        <v>1</v>
      </c>
      <c r="E81" s="264">
        <v>1</v>
      </c>
      <c r="F81" s="263">
        <v>398.39821029082771</v>
      </c>
      <c r="G81" s="263">
        <v>470.21928333333341</v>
      </c>
      <c r="H81" s="263">
        <v>282.13333333333333</v>
      </c>
      <c r="I81" s="263">
        <v>282.13333333333333</v>
      </c>
      <c r="J81" s="461">
        <v>182.96470588235294</v>
      </c>
      <c r="K81" s="263">
        <v>331.01627099444443</v>
      </c>
      <c r="L81" s="263">
        <v>358.49530944937618</v>
      </c>
      <c r="M81" s="263">
        <v>198.52941176470586</v>
      </c>
      <c r="N81" s="263">
        <v>285.75468982500001</v>
      </c>
      <c r="O81" s="263">
        <v>283.37625926666669</v>
      </c>
      <c r="P81" s="462">
        <v>264.20000000000005</v>
      </c>
      <c r="Q81" s="461">
        <v>270.03260869565219</v>
      </c>
      <c r="R81" s="462">
        <v>408.39689922480625</v>
      </c>
      <c r="S81" s="263">
        <v>388.85</v>
      </c>
      <c r="T81" s="263">
        <v>451.00026864035084</v>
      </c>
      <c r="U81" s="263">
        <v>465.43</v>
      </c>
      <c r="V81" s="263">
        <v>370</v>
      </c>
      <c r="W81" s="263">
        <v>407</v>
      </c>
      <c r="X81" s="263">
        <v>333</v>
      </c>
      <c r="Y81" s="263">
        <v>286.16666666666669</v>
      </c>
      <c r="Z81" s="263">
        <v>370.33333333333331</v>
      </c>
      <c r="AA81" s="263">
        <v>237.60000000000002</v>
      </c>
      <c r="AB81" s="263">
        <v>349.60837500000002</v>
      </c>
      <c r="AC81" s="263">
        <v>59.2</v>
      </c>
      <c r="AD81" s="263">
        <v>82.666133333333335</v>
      </c>
      <c r="AE81" s="263">
        <v>49.6</v>
      </c>
      <c r="AF81" s="263">
        <v>49.6</v>
      </c>
      <c r="AG81" s="263">
        <v>28.8</v>
      </c>
      <c r="AH81" s="263">
        <v>51.821733333333334</v>
      </c>
      <c r="AI81" s="263">
        <v>54.098913333333343</v>
      </c>
      <c r="AJ81" s="263">
        <v>30</v>
      </c>
      <c r="AK81" s="263">
        <v>43.877533333333332</v>
      </c>
      <c r="AL81" s="263">
        <v>43.304499999999997</v>
      </c>
      <c r="AM81" s="263">
        <v>42</v>
      </c>
      <c r="AN81" s="263">
        <v>45.5</v>
      </c>
      <c r="AO81" s="263">
        <v>66.666666666666657</v>
      </c>
      <c r="AP81" s="263">
        <v>63.066666666666663</v>
      </c>
      <c r="AQ81" s="263">
        <v>72.891666666666666</v>
      </c>
      <c r="AR81" s="263">
        <v>73.5</v>
      </c>
      <c r="AS81" s="263">
        <v>56</v>
      </c>
      <c r="AT81" s="263">
        <v>60.933333333333337</v>
      </c>
      <c r="AU81" s="263">
        <v>57.266666666666666</v>
      </c>
      <c r="AV81" s="263">
        <v>47.6</v>
      </c>
      <c r="AW81" s="263">
        <v>61.599999999999994</v>
      </c>
      <c r="AX81" s="263">
        <v>33.659999999999997</v>
      </c>
      <c r="AY81" s="263">
        <v>51.198999999999998</v>
      </c>
    </row>
    <row r="82" spans="1:51" ht="20.149999999999999" customHeight="1">
      <c r="A82" s="262">
        <v>35</v>
      </c>
      <c r="B82" s="264">
        <v>1</v>
      </c>
      <c r="C82" s="264">
        <v>1</v>
      </c>
      <c r="D82" s="264">
        <v>1</v>
      </c>
      <c r="E82" s="264">
        <v>1</v>
      </c>
      <c r="F82" s="263">
        <v>486.66713352007474</v>
      </c>
      <c r="G82" s="263">
        <v>601.99607222351847</v>
      </c>
      <c r="H82" s="263">
        <v>361.20000000000005</v>
      </c>
      <c r="I82" s="263">
        <v>361.20000000000005</v>
      </c>
      <c r="J82" s="461">
        <v>224.61260504201687</v>
      </c>
      <c r="K82" s="263">
        <v>413.10866085238092</v>
      </c>
      <c r="L82" s="263">
        <v>445.41109381375105</v>
      </c>
      <c r="M82" s="263">
        <v>240.52521008403363</v>
      </c>
      <c r="N82" s="263">
        <v>340.52730556428571</v>
      </c>
      <c r="O82" s="263">
        <v>345.86965079999999</v>
      </c>
      <c r="P82" s="462">
        <v>331.24285714285719</v>
      </c>
      <c r="Q82" s="461">
        <v>339.22437888198755</v>
      </c>
      <c r="R82" s="462">
        <v>515.1259136212625</v>
      </c>
      <c r="S82" s="263">
        <v>496.72857142857151</v>
      </c>
      <c r="T82" s="263">
        <v>569.05380169172929</v>
      </c>
      <c r="U82" s="263">
        <v>594.0150000000001</v>
      </c>
      <c r="V82" s="263">
        <v>457.65714285714284</v>
      </c>
      <c r="W82" s="263">
        <v>489.5</v>
      </c>
      <c r="X82" s="263">
        <v>433.86851311953353</v>
      </c>
      <c r="Y82" s="263">
        <v>369.14285714285722</v>
      </c>
      <c r="Z82" s="263">
        <v>477.71428571428572</v>
      </c>
      <c r="AA82" s="263">
        <v>287.10000000000002</v>
      </c>
      <c r="AB82" s="263">
        <v>417.38003571428573</v>
      </c>
      <c r="AC82" s="263">
        <v>64</v>
      </c>
      <c r="AD82" s="263">
        <v>87.999399999999994</v>
      </c>
      <c r="AE82" s="263">
        <v>52.8</v>
      </c>
      <c r="AF82" s="263">
        <v>52.8</v>
      </c>
      <c r="AG82" s="263">
        <v>29.542857142857144</v>
      </c>
      <c r="AH82" s="263">
        <v>53.847200000000001</v>
      </c>
      <c r="AI82" s="263">
        <v>56.370497142857147</v>
      </c>
      <c r="AJ82" s="263">
        <v>33.142857142857139</v>
      </c>
      <c r="AK82" s="263">
        <v>47.037885714285714</v>
      </c>
      <c r="AL82" s="263">
        <v>47.118142857142857</v>
      </c>
      <c r="AM82" s="263">
        <v>43.714285714285715</v>
      </c>
      <c r="AN82" s="263">
        <v>47.214285714285715</v>
      </c>
      <c r="AO82" s="263">
        <v>69.428571428571431</v>
      </c>
      <c r="AP82" s="263">
        <v>66.628571428571433</v>
      </c>
      <c r="AQ82" s="263">
        <v>76.05</v>
      </c>
      <c r="AR82" s="263">
        <v>77.7</v>
      </c>
      <c r="AS82" s="263">
        <v>58.285714285714285</v>
      </c>
      <c r="AT82" s="263">
        <v>63.942857142857136</v>
      </c>
      <c r="AU82" s="263">
        <v>63.085714285714282</v>
      </c>
      <c r="AV82" s="263">
        <v>50.514285714285712</v>
      </c>
      <c r="AW82" s="263">
        <v>65.371428571428567</v>
      </c>
      <c r="AX82" s="263">
        <v>35.194285714285712</v>
      </c>
      <c r="AY82" s="263">
        <v>52.65342857142857</v>
      </c>
    </row>
    <row r="83" spans="1:51" ht="20.149999999999999" customHeight="1">
      <c r="A83" s="262">
        <v>40</v>
      </c>
      <c r="B83" s="264">
        <v>1</v>
      </c>
      <c r="C83" s="264">
        <v>1</v>
      </c>
      <c r="D83" s="264">
        <v>1</v>
      </c>
      <c r="E83" s="264">
        <v>1</v>
      </c>
      <c r="F83" s="263">
        <v>578.9952229299364</v>
      </c>
      <c r="G83" s="263">
        <v>749.66146944557863</v>
      </c>
      <c r="H83" s="263">
        <v>449.8</v>
      </c>
      <c r="I83" s="263">
        <v>449.8</v>
      </c>
      <c r="J83" s="461">
        <v>266.47352941176473</v>
      </c>
      <c r="K83" s="263">
        <v>495.30295324583329</v>
      </c>
      <c r="L83" s="263">
        <v>532.47293208703218</v>
      </c>
      <c r="M83" s="263">
        <v>291.42857142857139</v>
      </c>
      <c r="N83" s="263">
        <v>395.35676736875001</v>
      </c>
      <c r="O83" s="263">
        <v>408.36469445</v>
      </c>
      <c r="P83" s="462">
        <v>398.40000000000009</v>
      </c>
      <c r="Q83" s="461">
        <v>409.08695652173913</v>
      </c>
      <c r="R83" s="462">
        <v>622.04767441860463</v>
      </c>
      <c r="S83" s="263">
        <v>605.13750000000005</v>
      </c>
      <c r="T83" s="263">
        <v>687.28145148026317</v>
      </c>
      <c r="U83" s="263">
        <v>722.61</v>
      </c>
      <c r="V83" s="263">
        <v>547.19999999999993</v>
      </c>
      <c r="W83" s="263">
        <v>587.04390243902435</v>
      </c>
      <c r="X83" s="263">
        <v>554.57244897959185</v>
      </c>
      <c r="Y83" s="263">
        <v>452.625</v>
      </c>
      <c r="Z83" s="263">
        <v>585.75</v>
      </c>
      <c r="AA83" s="263">
        <v>336.6</v>
      </c>
      <c r="AB83" s="263">
        <v>485.23378124999999</v>
      </c>
      <c r="AC83" s="263">
        <v>68</v>
      </c>
      <c r="AD83" s="263">
        <v>91.999349999999993</v>
      </c>
      <c r="AE83" s="263">
        <v>55.2</v>
      </c>
      <c r="AF83" s="263">
        <v>55.2</v>
      </c>
      <c r="AG83" s="263">
        <v>30.1</v>
      </c>
      <c r="AH83" s="263">
        <v>55.366299999999995</v>
      </c>
      <c r="AI83" s="263">
        <v>58.074185</v>
      </c>
      <c r="AJ83" s="263">
        <v>36</v>
      </c>
      <c r="AK83" s="263">
        <v>50.138149999999996</v>
      </c>
      <c r="AL83" s="263">
        <v>49.978375</v>
      </c>
      <c r="AM83" s="263">
        <v>45</v>
      </c>
      <c r="AN83" s="263">
        <v>48.5</v>
      </c>
      <c r="AO83" s="263">
        <v>71.5</v>
      </c>
      <c r="AP83" s="263">
        <v>69.3</v>
      </c>
      <c r="AQ83" s="263">
        <v>78.418750000000003</v>
      </c>
      <c r="AR83" s="263">
        <v>80.849999999999994</v>
      </c>
      <c r="AS83" s="263">
        <v>60</v>
      </c>
      <c r="AT83" s="263">
        <v>66.2</v>
      </c>
      <c r="AU83" s="263">
        <v>68.099999999999994</v>
      </c>
      <c r="AV83" s="263">
        <v>52.7</v>
      </c>
      <c r="AW83" s="263">
        <v>68.2</v>
      </c>
      <c r="AX83" s="263">
        <v>37.597499999999997</v>
      </c>
      <c r="AY83" s="263">
        <v>53.744249999999994</v>
      </c>
    </row>
    <row r="84" spans="1:51" ht="20.149999999999999" customHeight="1">
      <c r="A84" s="262">
        <v>45</v>
      </c>
      <c r="B84" s="264">
        <v>1</v>
      </c>
      <c r="C84" s="264">
        <v>1</v>
      </c>
      <c r="D84" s="264">
        <v>1</v>
      </c>
      <c r="E84" s="264">
        <v>1</v>
      </c>
      <c r="F84" s="263">
        <v>699.25925925925912</v>
      </c>
      <c r="G84" s="263">
        <v>897.84538950718093</v>
      </c>
      <c r="H84" s="263">
        <v>538.71111111111111</v>
      </c>
      <c r="I84" s="263">
        <v>538.71111111111111</v>
      </c>
      <c r="J84" s="461">
        <v>308.47647058823532</v>
      </c>
      <c r="K84" s="263">
        <v>577.56518066296292</v>
      </c>
      <c r="L84" s="263">
        <v>619.63213963291753</v>
      </c>
      <c r="M84" s="263">
        <v>360.15873015873007</v>
      </c>
      <c r="N84" s="263">
        <v>469.21467820740742</v>
      </c>
      <c r="O84" s="263">
        <v>500.61666146006945</v>
      </c>
      <c r="P84" s="462">
        <v>465.63333333333333</v>
      </c>
      <c r="Q84" s="461">
        <v>479.39673913043487</v>
      </c>
      <c r="R84" s="462">
        <v>729.09793281653742</v>
      </c>
      <c r="S84" s="263">
        <v>713.90000000000009</v>
      </c>
      <c r="T84" s="263">
        <v>805.62517909356734</v>
      </c>
      <c r="U84" s="263">
        <v>851.21166666666682</v>
      </c>
      <c r="V84" s="263">
        <v>636.84444444444443</v>
      </c>
      <c r="W84" s="263">
        <v>688.76124661246615</v>
      </c>
      <c r="X84" s="263">
        <v>675.71351351351336</v>
      </c>
      <c r="Y84" s="263">
        <v>536.44444444444446</v>
      </c>
      <c r="Z84" s="263">
        <v>694.22222222222217</v>
      </c>
      <c r="AA84" s="263">
        <v>386.1</v>
      </c>
      <c r="AB84" s="263">
        <v>553.41227891821427</v>
      </c>
      <c r="AC84" s="263">
        <v>71.466666666666669</v>
      </c>
      <c r="AD84" s="263">
        <v>95.110422222222212</v>
      </c>
      <c r="AE84" s="263">
        <v>57.066666666666663</v>
      </c>
      <c r="AF84" s="263">
        <v>57.066666666666663</v>
      </c>
      <c r="AG84" s="263">
        <v>30.533333333333331</v>
      </c>
      <c r="AH84" s="263">
        <v>56.547822222222223</v>
      </c>
      <c r="AI84" s="263">
        <v>59.399275555555562</v>
      </c>
      <c r="AJ84" s="263">
        <v>38.222222222222221</v>
      </c>
      <c r="AK84" s="263">
        <v>52.711688888888887</v>
      </c>
      <c r="AL84" s="263">
        <v>52.202999999999996</v>
      </c>
      <c r="AM84" s="263">
        <v>48</v>
      </c>
      <c r="AN84" s="263">
        <v>49.5</v>
      </c>
      <c r="AO84" s="263">
        <v>73.111111111111114</v>
      </c>
      <c r="AP84" s="263">
        <v>71.37777777777778</v>
      </c>
      <c r="AQ84" s="263">
        <v>80.261111111111106</v>
      </c>
      <c r="AR84" s="263">
        <v>83.300000000000011</v>
      </c>
      <c r="AS84" s="263">
        <v>61.333333333333329</v>
      </c>
      <c r="AT84" s="263">
        <v>67.955555555555549</v>
      </c>
      <c r="AU84" s="263">
        <v>72.86666666666666</v>
      </c>
      <c r="AV84" s="263">
        <v>55.155555555555551</v>
      </c>
      <c r="AW84" s="263">
        <v>70.933333333333337</v>
      </c>
      <c r="AX84" s="263">
        <v>41.24666666666667</v>
      </c>
      <c r="AY84" s="263">
        <v>55.525679999999994</v>
      </c>
    </row>
    <row r="85" spans="1:51" ht="20.149999999999999" customHeight="1">
      <c r="A85" s="262">
        <v>50</v>
      </c>
      <c r="B85" s="264">
        <v>1</v>
      </c>
      <c r="C85" s="264">
        <v>1</v>
      </c>
      <c r="D85" s="264">
        <v>1</v>
      </c>
      <c r="E85" s="264">
        <v>1</v>
      </c>
      <c r="F85" s="263">
        <v>826.41454545454542</v>
      </c>
      <c r="G85" s="263">
        <v>1046.3922755564631</v>
      </c>
      <c r="H85" s="263">
        <v>627.84</v>
      </c>
      <c r="I85" s="263">
        <v>627.84</v>
      </c>
      <c r="J85" s="461">
        <v>350.57882352941181</v>
      </c>
      <c r="K85" s="263">
        <v>659.87496259666671</v>
      </c>
      <c r="L85" s="263">
        <v>706.85950566962583</v>
      </c>
      <c r="M85" s="263">
        <v>429.14285714285711</v>
      </c>
      <c r="N85" s="263">
        <v>550.44321038666669</v>
      </c>
      <c r="O85" s="263">
        <v>599.67874531406244</v>
      </c>
      <c r="P85" s="462">
        <v>532.92000000000007</v>
      </c>
      <c r="Q85" s="461">
        <v>550.01956521739135</v>
      </c>
      <c r="R85" s="462">
        <v>836.23813953488389</v>
      </c>
      <c r="S85" s="263">
        <v>822.91</v>
      </c>
      <c r="T85" s="263">
        <v>924.05016118421054</v>
      </c>
      <c r="U85" s="263">
        <v>979.8180000000001</v>
      </c>
      <c r="V85" s="263">
        <v>726.56</v>
      </c>
      <c r="W85" s="263">
        <v>790.63512195121939</v>
      </c>
      <c r="X85" s="263">
        <v>814.31716216216228</v>
      </c>
      <c r="Y85" s="263">
        <v>620.5</v>
      </c>
      <c r="Z85" s="263">
        <v>803.00000000000011</v>
      </c>
      <c r="AA85" s="263">
        <v>435.59999999999991</v>
      </c>
      <c r="AB85" s="263">
        <v>630.12955102639285</v>
      </c>
      <c r="AC85" s="263">
        <v>74.56</v>
      </c>
      <c r="AD85" s="263">
        <v>97.599279999999993</v>
      </c>
      <c r="AE85" s="263">
        <v>58.56</v>
      </c>
      <c r="AF85" s="263">
        <v>58.56</v>
      </c>
      <c r="AG85" s="263">
        <v>30.88</v>
      </c>
      <c r="AH85" s="263">
        <v>57.493039999999993</v>
      </c>
      <c r="AI85" s="263">
        <v>60.459348000000006</v>
      </c>
      <c r="AJ85" s="263">
        <v>40</v>
      </c>
      <c r="AK85" s="263">
        <v>54.770519999999998</v>
      </c>
      <c r="AL85" s="263">
        <v>53.982699999999994</v>
      </c>
      <c r="AM85" s="263">
        <v>50.400000000000006</v>
      </c>
      <c r="AN85" s="263">
        <v>50.3</v>
      </c>
      <c r="AO85" s="263">
        <v>74.400000000000006</v>
      </c>
      <c r="AP85" s="263">
        <v>73.040000000000006</v>
      </c>
      <c r="AQ85" s="263">
        <v>81.734999999999999</v>
      </c>
      <c r="AR85" s="263">
        <v>85.26</v>
      </c>
      <c r="AS85" s="263">
        <v>62.400000000000006</v>
      </c>
      <c r="AT85" s="263">
        <v>72.599999999999994</v>
      </c>
      <c r="AU85" s="263">
        <v>76.680000000000007</v>
      </c>
      <c r="AV85" s="263">
        <v>59.160000000000004</v>
      </c>
      <c r="AW85" s="263">
        <v>74.56</v>
      </c>
      <c r="AX85" s="263">
        <v>44.921999999999997</v>
      </c>
      <c r="AY85" s="263">
        <v>57.089112</v>
      </c>
    </row>
    <row r="86" spans="1:51" ht="20.149999999999999" customHeight="1">
      <c r="A86" s="262">
        <v>60</v>
      </c>
      <c r="B86" s="264">
        <v>1</v>
      </c>
      <c r="C86" s="264">
        <v>1</v>
      </c>
      <c r="D86" s="264">
        <v>1</v>
      </c>
      <c r="E86" s="264">
        <v>1</v>
      </c>
      <c r="F86" s="263">
        <v>1093.1578947368421</v>
      </c>
      <c r="G86" s="263">
        <v>1344.2119796303857</v>
      </c>
      <c r="H86" s="263">
        <v>806.5333333333333</v>
      </c>
      <c r="I86" s="263">
        <v>806.5333333333333</v>
      </c>
      <c r="J86" s="461">
        <v>434.9823529411766</v>
      </c>
      <c r="K86" s="263">
        <v>824.58963549722228</v>
      </c>
      <c r="L86" s="263">
        <v>881.45055472468812</v>
      </c>
      <c r="M86" s="263">
        <v>567.61904761904759</v>
      </c>
      <c r="N86" s="263">
        <v>719.23325753083259</v>
      </c>
      <c r="O86" s="263">
        <v>798.27187109505189</v>
      </c>
      <c r="P86" s="462">
        <v>667.6</v>
      </c>
      <c r="Q86" s="461">
        <v>691.89130434782612</v>
      </c>
      <c r="R86" s="462">
        <v>1050.698449612403</v>
      </c>
      <c r="S86" s="263">
        <v>1041.425</v>
      </c>
      <c r="T86" s="263">
        <v>1161.0626343201754</v>
      </c>
      <c r="U86" s="263">
        <v>1249.4325925925925</v>
      </c>
      <c r="V86" s="263">
        <v>906.13333333333333</v>
      </c>
      <c r="W86" s="263">
        <v>994.69593495934953</v>
      </c>
      <c r="X86" s="263">
        <v>1091.5976351351351</v>
      </c>
      <c r="Y86" s="263">
        <v>791.64750000000004</v>
      </c>
      <c r="Z86" s="263">
        <v>1021.1666666666667</v>
      </c>
      <c r="AA86" s="263">
        <v>564.25350480769225</v>
      </c>
      <c r="AB86" s="263">
        <v>783.56795918866078</v>
      </c>
      <c r="AC86" s="263">
        <v>80</v>
      </c>
      <c r="AD86" s="263">
        <v>101.33256666666668</v>
      </c>
      <c r="AE86" s="263">
        <v>60.8</v>
      </c>
      <c r="AF86" s="263">
        <v>60.8</v>
      </c>
      <c r="AG86" s="263">
        <v>31.4</v>
      </c>
      <c r="AH86" s="263">
        <v>58.910866666666664</v>
      </c>
      <c r="AI86" s="263">
        <v>62.049456666666671</v>
      </c>
      <c r="AJ86" s="263">
        <v>42.666666666666664</v>
      </c>
      <c r="AK86" s="263">
        <v>57.858766666666668</v>
      </c>
      <c r="AL86" s="263">
        <v>57.013083333333327</v>
      </c>
      <c r="AM86" s="263">
        <v>54</v>
      </c>
      <c r="AN86" s="263">
        <v>51.5</v>
      </c>
      <c r="AO86" s="263">
        <v>76.333333333333329</v>
      </c>
      <c r="AP86" s="263">
        <v>75.533333333333331</v>
      </c>
      <c r="AQ86" s="263">
        <v>83.94583333333334</v>
      </c>
      <c r="AR86" s="263">
        <v>88.550000000000011</v>
      </c>
      <c r="AS86" s="263">
        <v>68.900000000000006</v>
      </c>
      <c r="AT86" s="263">
        <v>82.5</v>
      </c>
      <c r="AU86" s="263">
        <v>82.4</v>
      </c>
      <c r="AV86" s="263">
        <v>66.300000000000011</v>
      </c>
      <c r="AW86" s="263">
        <v>80.8</v>
      </c>
      <c r="AX86" s="263">
        <v>50.435000000000002</v>
      </c>
      <c r="AY86" s="263">
        <v>59.434259999999995</v>
      </c>
    </row>
    <row r="87" spans="1:51" ht="20.149999999999999" customHeight="1">
      <c r="A87" s="262">
        <v>70</v>
      </c>
      <c r="B87" s="264">
        <v>1</v>
      </c>
      <c r="C87" s="264">
        <v>1</v>
      </c>
      <c r="D87" s="264">
        <v>1</v>
      </c>
      <c r="E87" s="264">
        <v>1</v>
      </c>
      <c r="F87" s="263">
        <v>1376.2711864406779</v>
      </c>
      <c r="G87" s="263">
        <v>1642.653911111759</v>
      </c>
      <c r="H87" s="263">
        <v>985.59999999999991</v>
      </c>
      <c r="I87" s="263">
        <v>985.59999999999991</v>
      </c>
      <c r="J87" s="461">
        <v>519.55630252100843</v>
      </c>
      <c r="K87" s="263">
        <v>989.38583042619052</v>
      </c>
      <c r="L87" s="263">
        <v>1056.1584469068757</v>
      </c>
      <c r="M87" s="263">
        <v>706.53061224489795</v>
      </c>
      <c r="N87" s="263">
        <v>899.35129931214237</v>
      </c>
      <c r="O87" s="263">
        <v>997.26696093861585</v>
      </c>
      <c r="P87" s="462">
        <v>823.11428571428564</v>
      </c>
      <c r="Q87" s="461">
        <v>834.29968944099392</v>
      </c>
      <c r="R87" s="462">
        <v>1265.3129568106312</v>
      </c>
      <c r="S87" s="263">
        <v>1260.3642857142856</v>
      </c>
      <c r="T87" s="263">
        <v>1398.2144008458647</v>
      </c>
      <c r="U87" s="263">
        <v>1536.7037288135596</v>
      </c>
      <c r="V87" s="263">
        <v>1085.8285714285714</v>
      </c>
      <c r="W87" s="263">
        <v>1242.6765444015443</v>
      </c>
      <c r="X87" s="263">
        <v>1368.9408301158303</v>
      </c>
      <c r="Y87" s="263">
        <v>1037.8499999999999</v>
      </c>
      <c r="Z87" s="263">
        <v>1282.9469387755103</v>
      </c>
      <c r="AA87" s="263">
        <v>752.33871840659344</v>
      </c>
      <c r="AB87" s="263">
        <v>962.22158632989999</v>
      </c>
      <c r="AC87" s="263">
        <v>84.800000000000011</v>
      </c>
      <c r="AD87" s="263">
        <v>103.9992</v>
      </c>
      <c r="AE87" s="263">
        <v>62.400000000000006</v>
      </c>
      <c r="AF87" s="263">
        <v>62.400000000000006</v>
      </c>
      <c r="AG87" s="263">
        <v>31.771428571428572</v>
      </c>
      <c r="AH87" s="263">
        <v>59.923599999999993</v>
      </c>
      <c r="AI87" s="263">
        <v>63.185248571428573</v>
      </c>
      <c r="AJ87" s="263">
        <v>44.571428571428569</v>
      </c>
      <c r="AK87" s="263">
        <v>60.064657142857143</v>
      </c>
      <c r="AL87" s="263">
        <v>60.296928571428566</v>
      </c>
      <c r="AM87" s="263">
        <v>56.571428571428569</v>
      </c>
      <c r="AN87" s="263">
        <v>52.357142857142861</v>
      </c>
      <c r="AO87" s="263">
        <v>77.714285714285708</v>
      </c>
      <c r="AP87" s="263">
        <v>77.314285714285717</v>
      </c>
      <c r="AQ87" s="263">
        <v>85.525000000000006</v>
      </c>
      <c r="AR87" s="263">
        <v>95.861249999999998</v>
      </c>
      <c r="AS87" s="263">
        <v>75.485714285714295</v>
      </c>
      <c r="AT87" s="263">
        <v>91.857142857142861</v>
      </c>
      <c r="AU87" s="263">
        <v>86.48571428571428</v>
      </c>
      <c r="AV87" s="263">
        <v>72.5</v>
      </c>
      <c r="AW87" s="263">
        <v>86.357142857142861</v>
      </c>
      <c r="AX87" s="263">
        <v>54.372857142857143</v>
      </c>
      <c r="AY87" s="263">
        <v>61.109365714285715</v>
      </c>
    </row>
    <row r="88" spans="1:51" ht="20.149999999999999" customHeight="1">
      <c r="A88" s="262">
        <v>80</v>
      </c>
      <c r="B88" s="264">
        <v>1</v>
      </c>
      <c r="C88" s="264">
        <v>1</v>
      </c>
      <c r="D88" s="264">
        <v>1</v>
      </c>
      <c r="E88" s="264">
        <v>1</v>
      </c>
      <c r="F88" s="263">
        <v>1675.6147540983607</v>
      </c>
      <c r="G88" s="263">
        <v>1941.4847347227894</v>
      </c>
      <c r="H88" s="263">
        <v>1164.8999999999999</v>
      </c>
      <c r="I88" s="263">
        <v>1164.8999999999999</v>
      </c>
      <c r="J88" s="461">
        <v>604.23676470588225</v>
      </c>
      <c r="K88" s="263">
        <v>1154.2329766229166</v>
      </c>
      <c r="L88" s="263">
        <v>1230.9393660435162</v>
      </c>
      <c r="M88" s="263">
        <v>845.71428571428567</v>
      </c>
      <c r="N88" s="263">
        <v>1080.2523306481248</v>
      </c>
      <c r="O88" s="263">
        <v>1196.5132783212891</v>
      </c>
      <c r="P88" s="462">
        <v>1019.5600000000001</v>
      </c>
      <c r="Q88" s="461">
        <v>977.04347826086962</v>
      </c>
      <c r="R88" s="462">
        <v>1480.0238372093024</v>
      </c>
      <c r="S88" s="263">
        <v>1479.5687500000001</v>
      </c>
      <c r="T88" s="263">
        <v>1635.4532257401315</v>
      </c>
      <c r="U88" s="263">
        <v>1897.5422006835938</v>
      </c>
      <c r="V88" s="263">
        <v>1320.9654527559053</v>
      </c>
      <c r="W88" s="263">
        <v>1605.4669763513514</v>
      </c>
      <c r="X88" s="263">
        <v>1646.3232263513514</v>
      </c>
      <c r="Y88" s="263">
        <v>1290.6187500000001</v>
      </c>
      <c r="Z88" s="263">
        <v>1566.6778225806452</v>
      </c>
      <c r="AA88" s="263">
        <v>954.67302120535703</v>
      </c>
      <c r="AB88" s="263">
        <v>1157.1417380386624</v>
      </c>
      <c r="AC88" s="263">
        <v>89.199999999999989</v>
      </c>
      <c r="AD88" s="263">
        <v>105.99917499999999</v>
      </c>
      <c r="AE88" s="263">
        <v>63.599999999999994</v>
      </c>
      <c r="AF88" s="263">
        <v>63.599999999999994</v>
      </c>
      <c r="AG88" s="263">
        <v>32.049999999999997</v>
      </c>
      <c r="AH88" s="263">
        <v>60.683149999999998</v>
      </c>
      <c r="AI88" s="263">
        <v>64.0370925</v>
      </c>
      <c r="AJ88" s="263">
        <v>46</v>
      </c>
      <c r="AK88" s="263">
        <v>61.719075000000004</v>
      </c>
      <c r="AL88" s="263">
        <v>62.759812499999995</v>
      </c>
      <c r="AM88" s="263">
        <v>58.5</v>
      </c>
      <c r="AN88" s="263">
        <v>53</v>
      </c>
      <c r="AO88" s="263">
        <v>78.75</v>
      </c>
      <c r="AP88" s="263">
        <v>78.650000000000006</v>
      </c>
      <c r="AQ88" s="263">
        <v>86.709374999999994</v>
      </c>
      <c r="AR88" s="263">
        <v>102.25359375000001</v>
      </c>
      <c r="AS88" s="263">
        <v>81.174999999999997</v>
      </c>
      <c r="AT88" s="263">
        <v>98.875</v>
      </c>
      <c r="AU88" s="263">
        <v>92.524999999999991</v>
      </c>
      <c r="AV88" s="263">
        <v>77.5625</v>
      </c>
      <c r="AW88" s="263">
        <v>90.9375</v>
      </c>
      <c r="AX88" s="263">
        <v>57.873750000000001</v>
      </c>
      <c r="AY88" s="263">
        <v>62.365695000000002</v>
      </c>
    </row>
    <row r="89" spans="1:51" ht="20.149999999999999" customHeight="1">
      <c r="A89" s="262">
        <v>90</v>
      </c>
      <c r="B89" s="264">
        <v>1</v>
      </c>
      <c r="C89" s="264">
        <v>1</v>
      </c>
      <c r="D89" s="264">
        <v>1</v>
      </c>
      <c r="E89" s="264">
        <v>1</v>
      </c>
      <c r="F89" s="263">
        <v>1991.1111111111109</v>
      </c>
      <c r="G89" s="263">
        <v>2240.5748197535904</v>
      </c>
      <c r="H89" s="263">
        <v>1344.3555555555556</v>
      </c>
      <c r="I89" s="263">
        <v>1344.3555555555556</v>
      </c>
      <c r="J89" s="461">
        <v>688.98823529411766</v>
      </c>
      <c r="K89" s="263">
        <v>1319.1140903314815</v>
      </c>
      <c r="L89" s="263">
        <v>1405.768969816459</v>
      </c>
      <c r="M89" s="263">
        <v>985.07936507936506</v>
      </c>
      <c r="N89" s="263">
        <v>1261.6753550205553</v>
      </c>
      <c r="O89" s="263">
        <v>1395.9270807300345</v>
      </c>
      <c r="P89" s="462">
        <v>1218.2755555555555</v>
      </c>
      <c r="Q89" s="461">
        <v>1120.0108695652175</v>
      </c>
      <c r="R89" s="462">
        <v>1694.7989664082688</v>
      </c>
      <c r="S89" s="263">
        <v>1698.95</v>
      </c>
      <c r="T89" s="263">
        <v>1872.7500895467836</v>
      </c>
      <c r="U89" s="263">
        <v>2264.6270950520834</v>
      </c>
      <c r="V89" s="263">
        <v>1630.9137357830271</v>
      </c>
      <c r="W89" s="263">
        <v>1969.8595345345345</v>
      </c>
      <c r="X89" s="263">
        <v>1923.731756756757</v>
      </c>
      <c r="Y89" s="263">
        <v>1607.4444444444446</v>
      </c>
      <c r="Z89" s="263">
        <v>1897.4444444444446</v>
      </c>
      <c r="AA89" s="263">
        <v>1162.2482410714285</v>
      </c>
      <c r="AB89" s="263">
        <v>1352.1129671454778</v>
      </c>
      <c r="AC89" s="263">
        <v>93.333333333333329</v>
      </c>
      <c r="AD89" s="263">
        <v>107.5547111111111</v>
      </c>
      <c r="AE89" s="263">
        <v>64.533333333333331</v>
      </c>
      <c r="AF89" s="263">
        <v>64.533333333333331</v>
      </c>
      <c r="AG89" s="263">
        <v>32.266666666666666</v>
      </c>
      <c r="AH89" s="263">
        <v>61.273911111111111</v>
      </c>
      <c r="AI89" s="263">
        <v>64.699637777777781</v>
      </c>
      <c r="AJ89" s="263">
        <v>47.111111111111114</v>
      </c>
      <c r="AK89" s="263">
        <v>63.005844444444449</v>
      </c>
      <c r="AL89" s="263">
        <v>64.675388888888889</v>
      </c>
      <c r="AM89" s="263">
        <v>60</v>
      </c>
      <c r="AN89" s="263">
        <v>53.5</v>
      </c>
      <c r="AO89" s="263">
        <v>79.555555555555557</v>
      </c>
      <c r="AP89" s="263">
        <v>79.688888888888897</v>
      </c>
      <c r="AQ89" s="263">
        <v>87.63055555555556</v>
      </c>
      <c r="AR89" s="263">
        <v>107.22541666666666</v>
      </c>
      <c r="AS89" s="263">
        <v>88.322222222222223</v>
      </c>
      <c r="AT89" s="263">
        <v>104.33333333333333</v>
      </c>
      <c r="AU89" s="263">
        <v>102.22222222222223</v>
      </c>
      <c r="AV89" s="263">
        <v>81.5</v>
      </c>
      <c r="AW89" s="263">
        <v>94.500000000000014</v>
      </c>
      <c r="AX89" s="263">
        <v>60.776666666666664</v>
      </c>
      <c r="AY89" s="263">
        <v>63.342839999999995</v>
      </c>
    </row>
    <row r="90" spans="1:51" ht="20.149999999999999" customHeight="1">
      <c r="A90" s="262">
        <v>100</v>
      </c>
      <c r="B90" s="264">
        <v>1</v>
      </c>
      <c r="C90" s="264">
        <v>1</v>
      </c>
      <c r="D90" s="264">
        <v>1</v>
      </c>
      <c r="E90" s="264">
        <v>1</v>
      </c>
      <c r="F90" s="324">
        <v>2322.7138461538461</v>
      </c>
      <c r="G90" s="324">
        <v>2539.8463877782315</v>
      </c>
      <c r="H90" s="324">
        <v>1523.9199999999998</v>
      </c>
      <c r="I90" s="324">
        <v>1523.9199999999998</v>
      </c>
      <c r="J90" s="461">
        <v>773.78941176470585</v>
      </c>
      <c r="K90" s="263">
        <v>1484.0189812983333</v>
      </c>
      <c r="L90" s="263">
        <v>1580.6326528348129</v>
      </c>
      <c r="M90" s="263">
        <v>1124.5714285714287</v>
      </c>
      <c r="N90" s="263">
        <v>1443.4637745184996</v>
      </c>
      <c r="O90" s="263">
        <v>1595.4581226570313</v>
      </c>
      <c r="P90" s="462">
        <v>1417.248</v>
      </c>
      <c r="Q90" s="464">
        <v>1263.1347826086958</v>
      </c>
      <c r="R90" s="463">
        <v>1909.6190697674417</v>
      </c>
      <c r="S90" s="324">
        <v>1918.4549999999999</v>
      </c>
      <c r="T90" s="324">
        <v>2110.087580592105</v>
      </c>
      <c r="U90" s="324">
        <v>2631.7950105468753</v>
      </c>
      <c r="V90" s="324">
        <v>1942.7723622047245</v>
      </c>
      <c r="W90" s="324">
        <v>2356.5765624999999</v>
      </c>
      <c r="X90" s="324">
        <v>2232.3512258064516</v>
      </c>
      <c r="Y90" s="324">
        <v>1946.5</v>
      </c>
      <c r="Z90" s="324">
        <v>2236.5</v>
      </c>
      <c r="AA90" s="324">
        <v>1370.3084169642857</v>
      </c>
      <c r="AB90" s="324">
        <v>1547.11995043093</v>
      </c>
      <c r="AC90" s="263">
        <v>97.28</v>
      </c>
      <c r="AD90" s="263">
        <v>108.79913999999999</v>
      </c>
      <c r="AE90" s="263">
        <v>65.28</v>
      </c>
      <c r="AF90" s="263">
        <v>65.28</v>
      </c>
      <c r="AG90" s="263">
        <v>32.44</v>
      </c>
      <c r="AH90" s="263">
        <v>61.746520000000004</v>
      </c>
      <c r="AI90" s="263">
        <v>65.229674000000003</v>
      </c>
      <c r="AJ90" s="263">
        <v>48</v>
      </c>
      <c r="AK90" s="263">
        <v>64.035259999999994</v>
      </c>
      <c r="AL90" s="263">
        <v>66.207849999999993</v>
      </c>
      <c r="AM90" s="263">
        <v>61.2</v>
      </c>
      <c r="AN90" s="263">
        <v>53.9</v>
      </c>
      <c r="AO90" s="263">
        <v>80.2</v>
      </c>
      <c r="AP90" s="263">
        <v>80.52</v>
      </c>
      <c r="AQ90" s="263">
        <v>88.367499999999993</v>
      </c>
      <c r="AR90" s="263">
        <v>111.20287499999999</v>
      </c>
      <c r="AS90" s="263">
        <v>94.490000000000009</v>
      </c>
      <c r="AT90" s="263">
        <v>108.69999999999999</v>
      </c>
      <c r="AU90" s="263">
        <v>110.4</v>
      </c>
      <c r="AV90" s="263">
        <v>85.2</v>
      </c>
      <c r="AW90" s="263">
        <v>97.35</v>
      </c>
      <c r="AX90" s="263">
        <v>63.098999999999997</v>
      </c>
      <c r="AY90" s="263">
        <v>64.124555999999998</v>
      </c>
    </row>
    <row r="91" spans="1:51" ht="20.149999999999999" customHeight="1">
      <c r="A91" s="262">
        <v>120</v>
      </c>
      <c r="B91" s="264">
        <v>1</v>
      </c>
      <c r="C91" s="264">
        <v>1</v>
      </c>
      <c r="D91" s="264">
        <v>1</v>
      </c>
      <c r="E91" s="264">
        <v>1</v>
      </c>
      <c r="F91" s="324">
        <v>3034.130434782609</v>
      </c>
      <c r="G91" s="324">
        <v>3138.7524898151928</v>
      </c>
      <c r="H91" s="324">
        <v>1883.2666666666667</v>
      </c>
      <c r="I91" s="324">
        <v>1883.2666666666667</v>
      </c>
      <c r="J91" s="461">
        <v>943.49117647058824</v>
      </c>
      <c r="K91" s="263">
        <v>1813.8763177486112</v>
      </c>
      <c r="L91" s="263">
        <v>1930.4281773623443</v>
      </c>
      <c r="M91" s="263">
        <v>1403.8095238095239</v>
      </c>
      <c r="N91" s="263">
        <v>1807.7714037654164</v>
      </c>
      <c r="O91" s="263">
        <v>1994.7546855475262</v>
      </c>
      <c r="P91" s="462">
        <v>1815.7066666666667</v>
      </c>
      <c r="Q91" s="464">
        <v>1549.695652173913</v>
      </c>
      <c r="R91" s="463">
        <v>2339.3492248062016</v>
      </c>
      <c r="S91" s="324">
        <v>2357.7125000000001</v>
      </c>
      <c r="T91" s="324">
        <v>2584.8438171600874</v>
      </c>
      <c r="U91" s="324">
        <v>3366.2968837890626</v>
      </c>
      <c r="V91" s="324">
        <v>2655.5978523662548</v>
      </c>
      <c r="W91" s="324">
        <v>3144.3138020833335</v>
      </c>
      <c r="X91" s="324">
        <v>3121.6348984771571</v>
      </c>
      <c r="Y91" s="324">
        <v>2678.7817602040814</v>
      </c>
      <c r="Z91" s="324">
        <v>2968.7817602040814</v>
      </c>
      <c r="AA91" s="324">
        <v>1787.3986808035713</v>
      </c>
      <c r="AB91" s="324">
        <v>1937.2054253591084</v>
      </c>
      <c r="AC91" s="263">
        <v>104.80000000000001</v>
      </c>
      <c r="AD91" s="263">
        <v>110.66578333333334</v>
      </c>
      <c r="AE91" s="263">
        <v>66.400000000000006</v>
      </c>
      <c r="AF91" s="263">
        <v>66.400000000000006</v>
      </c>
      <c r="AG91" s="263">
        <v>32.700000000000003</v>
      </c>
      <c r="AH91" s="263">
        <v>62.455433333333332</v>
      </c>
      <c r="AI91" s="263">
        <v>66.024728333333329</v>
      </c>
      <c r="AJ91" s="263">
        <v>49.333333333333336</v>
      </c>
      <c r="AK91" s="263">
        <v>65.57938333333334</v>
      </c>
      <c r="AL91" s="263">
        <v>68.506541666666664</v>
      </c>
      <c r="AM91" s="263">
        <v>63</v>
      </c>
      <c r="AN91" s="263">
        <v>54.5</v>
      </c>
      <c r="AO91" s="263">
        <v>81.166666666666671</v>
      </c>
      <c r="AP91" s="263">
        <v>82.141666666666666</v>
      </c>
      <c r="AQ91" s="263">
        <v>89.472916666666663</v>
      </c>
      <c r="AR91" s="263">
        <v>117.1690625</v>
      </c>
      <c r="AS91" s="263">
        <v>103.74166666666666</v>
      </c>
      <c r="AT91" s="263">
        <v>115.25</v>
      </c>
      <c r="AU91" s="263">
        <v>122.66666666666666</v>
      </c>
      <c r="AV91" s="263">
        <v>95.5</v>
      </c>
      <c r="AW91" s="263">
        <v>101.625</v>
      </c>
      <c r="AX91" s="263">
        <v>66.582499999999996</v>
      </c>
      <c r="AY91" s="263">
        <v>65.297129999999996</v>
      </c>
    </row>
    <row r="92" spans="1:51" ht="20.149999999999999" customHeight="1">
      <c r="A92" s="262">
        <v>140</v>
      </c>
      <c r="B92" s="264">
        <v>1</v>
      </c>
      <c r="C92" s="264">
        <v>1</v>
      </c>
      <c r="D92" s="264">
        <v>1</v>
      </c>
      <c r="E92" s="264">
        <v>1</v>
      </c>
      <c r="F92" s="324">
        <v>3809.7260273972606</v>
      </c>
      <c r="G92" s="324">
        <v>3737.9697055558795</v>
      </c>
      <c r="H92" s="324">
        <v>2242.8000000000002</v>
      </c>
      <c r="I92" s="324">
        <v>2242.8000000000002</v>
      </c>
      <c r="J92" s="461">
        <v>1113.2781512605043</v>
      </c>
      <c r="K92" s="263">
        <v>2143.7744152130954</v>
      </c>
      <c r="L92" s="263">
        <v>2280.2821234534376</v>
      </c>
      <c r="M92" s="263">
        <v>1683.2653061224489</v>
      </c>
      <c r="N92" s="263">
        <v>2172.7054246560715</v>
      </c>
      <c r="O92" s="263">
        <v>2394.252230469308</v>
      </c>
      <c r="P92" s="462">
        <v>2214.6057142857144</v>
      </c>
      <c r="Q92" s="464">
        <v>1836.5248447204967</v>
      </c>
      <c r="R92" s="463">
        <v>2769.1564784053157</v>
      </c>
      <c r="S92" s="324">
        <v>2797.1821428571429</v>
      </c>
      <c r="T92" s="324">
        <v>3059.6697004229322</v>
      </c>
      <c r="U92" s="324">
        <v>4100.9410789620542</v>
      </c>
      <c r="V92" s="324">
        <v>3462.0124448853612</v>
      </c>
      <c r="W92" s="324">
        <v>3935.5546875000005</v>
      </c>
      <c r="X92" s="324">
        <v>4092.5441986947067</v>
      </c>
      <c r="Y92" s="324">
        <v>3413.741508746356</v>
      </c>
      <c r="Z92" s="324">
        <v>3703.741508746356</v>
      </c>
      <c r="AA92" s="324">
        <v>2205.3202978316322</v>
      </c>
      <c r="AB92" s="324">
        <v>2327.3521931649498</v>
      </c>
      <c r="AC92" s="263">
        <v>112</v>
      </c>
      <c r="AD92" s="263">
        <v>111.9991</v>
      </c>
      <c r="AE92" s="263">
        <v>70.800000000000011</v>
      </c>
      <c r="AF92" s="263">
        <v>67.2</v>
      </c>
      <c r="AG92" s="263">
        <v>32.885714285714286</v>
      </c>
      <c r="AH92" s="263">
        <v>62.961799999999997</v>
      </c>
      <c r="AI92" s="263">
        <v>66.592624285714294</v>
      </c>
      <c r="AJ92" s="263">
        <v>50.285714285714285</v>
      </c>
      <c r="AK92" s="263">
        <v>66.68232857142857</v>
      </c>
      <c r="AL92" s="263">
        <v>70.148464285714283</v>
      </c>
      <c r="AM92" s="263">
        <v>64.285714285714278</v>
      </c>
      <c r="AN92" s="263">
        <v>54.928571428571431</v>
      </c>
      <c r="AO92" s="263">
        <v>81.857142857142861</v>
      </c>
      <c r="AP92" s="263">
        <v>89.148214285714289</v>
      </c>
      <c r="AQ92" s="263">
        <v>90.262499999999989</v>
      </c>
      <c r="AR92" s="263">
        <v>121.43062499999999</v>
      </c>
      <c r="AS92" s="263">
        <v>110.35000000000001</v>
      </c>
      <c r="AT92" s="263">
        <v>119.92857142857143</v>
      </c>
      <c r="AU92" s="263">
        <v>132.97857142857143</v>
      </c>
      <c r="AV92" s="263">
        <v>102.85714285714283</v>
      </c>
      <c r="AW92" s="263">
        <v>104.67857142857142</v>
      </c>
      <c r="AX92" s="263">
        <v>69.070714285714288</v>
      </c>
      <c r="AY92" s="263">
        <v>66.134682857142849</v>
      </c>
    </row>
    <row r="93" spans="1:51" ht="20.149999999999999" customHeight="1">
      <c r="A93" s="262">
        <v>160</v>
      </c>
      <c r="B93" s="264">
        <v>1</v>
      </c>
      <c r="C93" s="264">
        <v>1</v>
      </c>
      <c r="D93" s="264">
        <v>1</v>
      </c>
      <c r="E93" s="264">
        <v>1</v>
      </c>
      <c r="F93" s="324">
        <v>4649.4318181818189</v>
      </c>
      <c r="G93" s="324">
        <v>4337.381367361395</v>
      </c>
      <c r="H93" s="324">
        <v>2768</v>
      </c>
      <c r="I93" s="324">
        <v>2602.4500000000003</v>
      </c>
      <c r="J93" s="461">
        <v>1283.1183823529414</v>
      </c>
      <c r="K93" s="263">
        <v>2473.6979883114582</v>
      </c>
      <c r="L93" s="263">
        <v>2630.1725830217583</v>
      </c>
      <c r="M93" s="263">
        <v>1962.8571428571429</v>
      </c>
      <c r="N93" s="263">
        <v>2538.0309403240622</v>
      </c>
      <c r="O93" s="263">
        <v>2793.8753891606443</v>
      </c>
      <c r="P93" s="462">
        <v>2613.7800000000002</v>
      </c>
      <c r="Q93" s="464">
        <v>2123.5217391304345</v>
      </c>
      <c r="R93" s="463">
        <v>3199.0119186046513</v>
      </c>
      <c r="S93" s="324">
        <v>3236.7843750000002</v>
      </c>
      <c r="T93" s="324">
        <v>3534.5391128700658</v>
      </c>
      <c r="U93" s="324">
        <v>4835.674225341796</v>
      </c>
      <c r="V93" s="324">
        <v>4269.3233892746912</v>
      </c>
      <c r="W93" s="324">
        <v>4728.9853515625</v>
      </c>
      <c r="X93" s="324">
        <v>5071.7261738578682</v>
      </c>
      <c r="Y93" s="324">
        <v>4148.711320153061</v>
      </c>
      <c r="Z93" s="324">
        <v>4438.711320153061</v>
      </c>
      <c r="AA93" s="324">
        <v>2623.7615106026783</v>
      </c>
      <c r="AB93" s="324">
        <v>2717.5372690193308</v>
      </c>
      <c r="AC93" s="263">
        <v>119</v>
      </c>
      <c r="AD93" s="263">
        <v>112.9990875</v>
      </c>
      <c r="AE93" s="263">
        <v>77.2</v>
      </c>
      <c r="AF93" s="263">
        <v>67.8</v>
      </c>
      <c r="AG93" s="263">
        <v>33.024999999999999</v>
      </c>
      <c r="AH93" s="263">
        <v>63.341575000000006</v>
      </c>
      <c r="AI93" s="263">
        <v>67.01854625</v>
      </c>
      <c r="AJ93" s="263">
        <v>51</v>
      </c>
      <c r="AK93" s="263">
        <v>67.509537499999993</v>
      </c>
      <c r="AL93" s="263">
        <v>71.379906250000005</v>
      </c>
      <c r="AM93" s="263">
        <v>65.400000000000006</v>
      </c>
      <c r="AN93" s="263">
        <v>55.25</v>
      </c>
      <c r="AO93" s="263">
        <v>82.375</v>
      </c>
      <c r="AP93" s="263">
        <v>97.754687500000003</v>
      </c>
      <c r="AQ93" s="263">
        <v>90.854687499999997</v>
      </c>
      <c r="AR93" s="263">
        <v>124.626796875</v>
      </c>
      <c r="AS93" s="263">
        <v>116.05625000000001</v>
      </c>
      <c r="AT93" s="263">
        <v>123.4375</v>
      </c>
      <c r="AU93" s="263">
        <v>140.98124999999999</v>
      </c>
      <c r="AV93" s="263">
        <v>108.375</v>
      </c>
      <c r="AW93" s="263">
        <v>108.375</v>
      </c>
      <c r="AX93" s="263">
        <v>70.936874999999986</v>
      </c>
      <c r="AY93" s="263">
        <v>66.762847499999992</v>
      </c>
    </row>
    <row r="94" spans="1:51" ht="20.149999999999999" customHeight="1">
      <c r="A94" s="262">
        <v>180</v>
      </c>
      <c r="B94" s="264">
        <v>1</v>
      </c>
      <c r="C94" s="264">
        <v>1</v>
      </c>
      <c r="D94" s="264">
        <v>1</v>
      </c>
      <c r="E94" s="264">
        <v>1</v>
      </c>
      <c r="F94" s="324">
        <v>5553.2098765432102</v>
      </c>
      <c r="G94" s="324">
        <v>4936.9226598767946</v>
      </c>
      <c r="H94" s="324">
        <v>3402</v>
      </c>
      <c r="I94" s="324">
        <v>2962.1777777777779</v>
      </c>
      <c r="J94" s="461">
        <v>1452.9941176470588</v>
      </c>
      <c r="K94" s="263">
        <v>2803.6385451657407</v>
      </c>
      <c r="L94" s="263">
        <v>2980.0873849082291</v>
      </c>
      <c r="M94" s="263">
        <v>2242.5396825396829</v>
      </c>
      <c r="N94" s="263">
        <v>2903.6174525102774</v>
      </c>
      <c r="O94" s="263">
        <v>3193.5822903650173</v>
      </c>
      <c r="P94" s="462">
        <v>3013.137777777778</v>
      </c>
      <c r="Q94" s="464">
        <v>2410.6304347826085</v>
      </c>
      <c r="R94" s="463">
        <v>3628.899483204134</v>
      </c>
      <c r="S94" s="324">
        <v>3676.4750000000004</v>
      </c>
      <c r="T94" s="324">
        <v>4009.4375447733914</v>
      </c>
      <c r="U94" s="324">
        <v>5570.4666725260413</v>
      </c>
      <c r="V94" s="324">
        <v>5077.2319015775029</v>
      </c>
      <c r="W94" s="324">
        <v>5523.8758680555557</v>
      </c>
      <c r="X94" s="324">
        <v>6052.201043429216</v>
      </c>
      <c r="Y94" s="324">
        <v>4883.6878401360545</v>
      </c>
      <c r="Z94" s="324">
        <v>5173.6878401360545</v>
      </c>
      <c r="AA94" s="324">
        <v>3042.5491205357139</v>
      </c>
      <c r="AB94" s="324">
        <v>3107.7478835727393</v>
      </c>
      <c r="AC94" s="263">
        <v>125.86666666666667</v>
      </c>
      <c r="AD94" s="263">
        <v>113.77685555555556</v>
      </c>
      <c r="AE94" s="263">
        <v>83.6</v>
      </c>
      <c r="AF94" s="263">
        <v>68.266666666666666</v>
      </c>
      <c r="AG94" s="263">
        <v>33.133333333333333</v>
      </c>
      <c r="AH94" s="263">
        <v>63.636955555555559</v>
      </c>
      <c r="AI94" s="263">
        <v>67.34981888888889</v>
      </c>
      <c r="AJ94" s="263">
        <v>51.555555555555557</v>
      </c>
      <c r="AK94" s="263">
        <v>68.15292222222223</v>
      </c>
      <c r="AL94" s="263">
        <v>72.337694444444438</v>
      </c>
      <c r="AM94" s="263">
        <v>67.022222222222226</v>
      </c>
      <c r="AN94" s="263">
        <v>55.5</v>
      </c>
      <c r="AO94" s="263">
        <v>82.777777777777771</v>
      </c>
      <c r="AP94" s="263">
        <v>104.44861111111111</v>
      </c>
      <c r="AQ94" s="263">
        <v>91.315277777777766</v>
      </c>
      <c r="AR94" s="263">
        <v>127.11270833333334</v>
      </c>
      <c r="AS94" s="263">
        <v>121.16111111111111</v>
      </c>
      <c r="AT94" s="263">
        <v>127.5</v>
      </c>
      <c r="AU94" s="263">
        <v>147.20555555555555</v>
      </c>
      <c r="AV94" s="263">
        <v>112.66666666666666</v>
      </c>
      <c r="AW94" s="263">
        <v>112.66666666666667</v>
      </c>
      <c r="AX94" s="263">
        <v>72.388333333333321</v>
      </c>
      <c r="AY94" s="263">
        <v>67.251419999999996</v>
      </c>
    </row>
    <row r="95" spans="1:51" ht="20.149999999999999" customHeight="1">
      <c r="A95" s="262">
        <v>200</v>
      </c>
      <c r="B95" s="264">
        <v>1</v>
      </c>
      <c r="C95" s="264">
        <v>1</v>
      </c>
      <c r="D95" s="264">
        <v>1</v>
      </c>
      <c r="E95" s="264">
        <v>1</v>
      </c>
      <c r="F95" s="324">
        <v>6521.0376470588235</v>
      </c>
      <c r="G95" s="324">
        <v>5536.5546938891157</v>
      </c>
      <c r="H95" s="324">
        <v>4100</v>
      </c>
      <c r="I95" s="324">
        <v>3321.96</v>
      </c>
      <c r="J95" s="461">
        <v>1622.8947058823528</v>
      </c>
      <c r="K95" s="263">
        <v>3133.590990649167</v>
      </c>
      <c r="L95" s="263">
        <v>3330.0192264174061</v>
      </c>
      <c r="M95" s="263">
        <v>2522.2857142857142</v>
      </c>
      <c r="N95" s="263">
        <v>3269.3866622592495</v>
      </c>
      <c r="O95" s="263">
        <v>3593.3478113285155</v>
      </c>
      <c r="P95" s="462">
        <v>3412.6239999999998</v>
      </c>
      <c r="Q95" s="464">
        <v>2697.8173913043474</v>
      </c>
      <c r="R95" s="463">
        <v>4058.809534883721</v>
      </c>
      <c r="S95" s="324">
        <v>4116.2275</v>
      </c>
      <c r="T95" s="324">
        <v>4484.356290296053</v>
      </c>
      <c r="U95" s="324">
        <v>6305.3006302734366</v>
      </c>
      <c r="V95" s="324">
        <v>5885.5587114197524</v>
      </c>
      <c r="W95" s="324">
        <v>6319.7882812500002</v>
      </c>
      <c r="X95" s="324">
        <v>7033.5809390862951</v>
      </c>
      <c r="Y95" s="324">
        <v>5618.6690561224495</v>
      </c>
      <c r="Z95" s="324">
        <v>5908.6690561224495</v>
      </c>
      <c r="AA95" s="324">
        <v>3461.5792084821423</v>
      </c>
      <c r="AB95" s="324">
        <v>3497.9763752154649</v>
      </c>
      <c r="AC95" s="263">
        <v>132.63999999999999</v>
      </c>
      <c r="AD95" s="263">
        <v>114.39906999999999</v>
      </c>
      <c r="AE95" s="263">
        <v>90</v>
      </c>
      <c r="AF95" s="263">
        <v>68.64</v>
      </c>
      <c r="AG95" s="263">
        <v>33.22</v>
      </c>
      <c r="AH95" s="263">
        <v>63.873260000000002</v>
      </c>
      <c r="AI95" s="263">
        <v>67.614836999999994</v>
      </c>
      <c r="AJ95" s="263">
        <v>52</v>
      </c>
      <c r="AK95" s="263">
        <v>68.667630000000003</v>
      </c>
      <c r="AL95" s="263">
        <v>73.103925000000004</v>
      </c>
      <c r="AM95" s="263">
        <v>68.319999999999993</v>
      </c>
      <c r="AN95" s="263">
        <v>55.7</v>
      </c>
      <c r="AO95" s="263">
        <v>83.1</v>
      </c>
      <c r="AP95" s="263">
        <v>109.80375000000001</v>
      </c>
      <c r="AQ95" s="263">
        <v>91.683750000000003</v>
      </c>
      <c r="AR95" s="263">
        <v>129.1014375</v>
      </c>
      <c r="AS95" s="263">
        <v>125.24499999999999</v>
      </c>
      <c r="AT95" s="263">
        <v>130.75</v>
      </c>
      <c r="AU95" s="263">
        <v>152.185</v>
      </c>
      <c r="AV95" s="263">
        <v>116.1</v>
      </c>
      <c r="AW95" s="263">
        <v>116.10000000000001</v>
      </c>
      <c r="AX95" s="263">
        <v>73.549499999999995</v>
      </c>
      <c r="AY95" s="263">
        <v>67.64227799999999</v>
      </c>
    </row>
    <row r="96" spans="1:51" ht="20.149999999999999" customHeight="1">
      <c r="A96" s="262">
        <v>200.1</v>
      </c>
      <c r="B96" s="264">
        <v>1</v>
      </c>
      <c r="C96" s="264">
        <v>1</v>
      </c>
      <c r="D96" s="264">
        <v>1</v>
      </c>
      <c r="E96" s="264">
        <v>1</v>
      </c>
      <c r="F96" s="324">
        <v>6526.037684521747</v>
      </c>
      <c r="G96" s="324">
        <v>6540.0088328398051</v>
      </c>
      <c r="H96" s="324">
        <v>4103.6507999999994</v>
      </c>
      <c r="I96" s="324">
        <v>3323.7590204897551</v>
      </c>
      <c r="J96" s="461">
        <v>2218.5135508932249</v>
      </c>
      <c r="K96" s="263">
        <v>3352.3384737770707</v>
      </c>
      <c r="L96" s="263">
        <v>3499.7000415858247</v>
      </c>
      <c r="M96" s="263">
        <v>2893.2107727865023</v>
      </c>
      <c r="N96" s="263">
        <v>3453.0964709209647</v>
      </c>
      <c r="O96" s="263">
        <v>3697.1146836052676</v>
      </c>
      <c r="P96" s="462">
        <v>3561.0996252280215</v>
      </c>
      <c r="Q96" s="464">
        <v>2699.2534833126911</v>
      </c>
      <c r="R96" s="463">
        <v>4060.9591303185612</v>
      </c>
      <c r="S96" s="324">
        <v>4118.4263868065973</v>
      </c>
      <c r="T96" s="324">
        <v>4486.730924833636</v>
      </c>
      <c r="U96" s="324">
        <v>6308.974883456709</v>
      </c>
      <c r="V96" s="324">
        <v>5889.6011858268394</v>
      </c>
      <c r="W96" s="324">
        <v>6323.7698963018483</v>
      </c>
      <c r="X96" s="324">
        <v>7038.4896567579144</v>
      </c>
      <c r="Y96" s="324">
        <v>5622.3439716366302</v>
      </c>
      <c r="Z96" s="324">
        <v>5912.3439716366311</v>
      </c>
      <c r="AA96" s="324">
        <v>3463.674846059113</v>
      </c>
      <c r="AB96" s="324">
        <v>3499.9275535886704</v>
      </c>
      <c r="AC96" s="263">
        <v>132.67367916041979</v>
      </c>
      <c r="AD96" s="263">
        <v>134.41186856571713</v>
      </c>
      <c r="AE96" s="263">
        <v>90.031999999999996</v>
      </c>
      <c r="AF96" s="263">
        <v>68.641679160419784</v>
      </c>
      <c r="AG96" s="263">
        <v>44.925292353823096</v>
      </c>
      <c r="AH96" s="263">
        <v>67.915742128935534</v>
      </c>
      <c r="AI96" s="263">
        <v>70.722021739130426</v>
      </c>
      <c r="AJ96" s="263">
        <v>59.011499250374811</v>
      </c>
      <c r="AK96" s="263">
        <v>71.5124587706147</v>
      </c>
      <c r="AL96" s="263">
        <v>74.840528485757119</v>
      </c>
      <c r="AM96" s="263">
        <v>71.254377811094457</v>
      </c>
      <c r="AN96" s="263">
        <v>55.700899550224889</v>
      </c>
      <c r="AO96" s="263">
        <v>83.101449275362313</v>
      </c>
      <c r="AP96" s="263">
        <v>109.82783608195902</v>
      </c>
      <c r="AQ96" s="263">
        <v>91.685407296351826</v>
      </c>
      <c r="AR96" s="263">
        <v>129.11038230884557</v>
      </c>
      <c r="AS96" s="263">
        <v>125.26336831584209</v>
      </c>
      <c r="AT96" s="263">
        <v>130.76461769115443</v>
      </c>
      <c r="AU96" s="263">
        <v>152.20739630184909</v>
      </c>
      <c r="AV96" s="263">
        <v>116.11544227886057</v>
      </c>
      <c r="AW96" s="263">
        <v>116.11544227886057</v>
      </c>
      <c r="AX96" s="263">
        <v>73.554722638680659</v>
      </c>
      <c r="AY96" s="263">
        <v>67.644035982008987</v>
      </c>
    </row>
    <row r="97" spans="1:51" ht="20.149999999999999" customHeight="1">
      <c r="A97" s="262">
        <v>250</v>
      </c>
      <c r="B97" s="264">
        <v>1</v>
      </c>
      <c r="C97" s="264">
        <v>1</v>
      </c>
      <c r="D97" s="264">
        <v>1</v>
      </c>
      <c r="E97" s="264">
        <v>1</v>
      </c>
      <c r="F97" s="324">
        <v>9220.7427368421049</v>
      </c>
      <c r="G97" s="324">
        <v>8597.8444015926616</v>
      </c>
      <c r="H97" s="324">
        <v>6125</v>
      </c>
      <c r="I97" s="324">
        <v>4221.5680000000002</v>
      </c>
      <c r="J97" s="461">
        <v>3098.0210693069307</v>
      </c>
      <c r="K97" s="263">
        <v>4531.292871775574</v>
      </c>
      <c r="L97" s="263">
        <v>4716.0536781567525</v>
      </c>
      <c r="M97" s="263">
        <v>3978.3597014925376</v>
      </c>
      <c r="N97" s="263">
        <v>4699.5073358088011</v>
      </c>
      <c r="O97" s="263">
        <v>5006.8219039156065</v>
      </c>
      <c r="P97" s="462">
        <v>4870.4583999999995</v>
      </c>
      <c r="Q97" s="464">
        <v>3416.003913043478</v>
      </c>
      <c r="R97" s="463">
        <v>5133.6476279069766</v>
      </c>
      <c r="S97" s="324">
        <v>5962.5270098892397</v>
      </c>
      <c r="T97" s="324">
        <v>5671.7100322368424</v>
      </c>
      <c r="U97" s="324">
        <v>8142.5017542187497</v>
      </c>
      <c r="V97" s="324">
        <v>7907.5469691358012</v>
      </c>
      <c r="W97" s="324">
        <v>8312.4306249999991</v>
      </c>
      <c r="X97" s="324">
        <v>9489.5647512690375</v>
      </c>
      <c r="Y97" s="324">
        <v>7456.1352448979596</v>
      </c>
      <c r="Z97" s="324">
        <v>7746.1352448979587</v>
      </c>
      <c r="AA97" s="324">
        <v>4509.8333667857141</v>
      </c>
      <c r="AB97" s="324">
        <v>4473.5976601723714</v>
      </c>
      <c r="AC97" s="263">
        <v>149.31200000000001</v>
      </c>
      <c r="AD97" s="263">
        <v>140.51905599999998</v>
      </c>
      <c r="AE97" s="263">
        <v>106</v>
      </c>
      <c r="AF97" s="263">
        <v>69.311999999999998</v>
      </c>
      <c r="AG97" s="263">
        <v>50.031999999999996</v>
      </c>
      <c r="AH97" s="263">
        <v>73.223956000000001</v>
      </c>
      <c r="AI97" s="263">
        <v>76.068902199999997</v>
      </c>
      <c r="AJ97" s="263">
        <v>64.599999999999994</v>
      </c>
      <c r="AK97" s="263">
        <v>77.195577999999998</v>
      </c>
      <c r="AL97" s="263">
        <v>80.862355000000008</v>
      </c>
      <c r="AM97" s="263">
        <v>77.99199999999999</v>
      </c>
      <c r="AN97" s="263">
        <v>56.06</v>
      </c>
      <c r="AO97" s="263">
        <v>83.68</v>
      </c>
      <c r="AP97" s="263">
        <v>119.443</v>
      </c>
      <c r="AQ97" s="263">
        <v>92.346999999999994</v>
      </c>
      <c r="AR97" s="263">
        <v>132.68115</v>
      </c>
      <c r="AS97" s="263">
        <v>132.596</v>
      </c>
      <c r="AT97" s="263">
        <v>136.6</v>
      </c>
      <c r="AU97" s="263">
        <v>161.14800000000002</v>
      </c>
      <c r="AV97" s="263">
        <v>122.28</v>
      </c>
      <c r="AW97" s="263">
        <v>122.28</v>
      </c>
      <c r="AX97" s="263">
        <v>75.639599999999987</v>
      </c>
      <c r="AY97" s="263">
        <v>69.391658400000011</v>
      </c>
    </row>
    <row r="98" spans="1:51" ht="20.149999999999999" customHeight="1">
      <c r="A98" s="262">
        <v>300</v>
      </c>
      <c r="B98" s="264">
        <v>1</v>
      </c>
      <c r="C98" s="264">
        <v>1</v>
      </c>
      <c r="D98" s="264">
        <v>1</v>
      </c>
      <c r="E98" s="264">
        <v>1</v>
      </c>
      <c r="F98" s="324">
        <v>12320.560000000001</v>
      </c>
      <c r="G98" s="324">
        <v>10784.896342407445</v>
      </c>
      <c r="H98" s="324">
        <v>8550</v>
      </c>
      <c r="I98" s="324">
        <v>5121.3066666666664</v>
      </c>
      <c r="J98" s="461">
        <v>4104.2055405405408</v>
      </c>
      <c r="K98" s="263">
        <v>5837.5054923719108</v>
      </c>
      <c r="L98" s="263">
        <v>6059.7495311328112</v>
      </c>
      <c r="M98" s="263">
        <v>5190.666666666667</v>
      </c>
      <c r="N98" s="263">
        <v>6073.6097102873036</v>
      </c>
      <c r="O98" s="263">
        <v>6444.1315621095055</v>
      </c>
      <c r="P98" s="463">
        <v>6307.5413333333345</v>
      </c>
      <c r="Q98" s="464">
        <v>4134.3782608695656</v>
      </c>
      <c r="R98" s="463">
        <v>6208.5396899224806</v>
      </c>
      <c r="S98" s="324">
        <v>7880.3733415743682</v>
      </c>
      <c r="T98" s="324">
        <v>6859.1125268640353</v>
      </c>
      <c r="U98" s="324">
        <v>9979.8025035156261</v>
      </c>
      <c r="V98" s="324">
        <v>9930.5391409465028</v>
      </c>
      <c r="W98" s="324">
        <v>10307.525520833335</v>
      </c>
      <c r="X98" s="324">
        <v>11947.720626057529</v>
      </c>
      <c r="Y98" s="324">
        <v>9293.6127040816336</v>
      </c>
      <c r="Z98" s="324">
        <v>9583.6127040816318</v>
      </c>
      <c r="AA98" s="324">
        <v>5558.6694723214287</v>
      </c>
      <c r="AB98" s="324">
        <v>5449.2618501436436</v>
      </c>
      <c r="AC98" s="263">
        <v>165.76</v>
      </c>
      <c r="AD98" s="263">
        <v>146.26571333333334</v>
      </c>
      <c r="AE98" s="263">
        <v>122</v>
      </c>
      <c r="AF98" s="263">
        <v>69.759999999999991</v>
      </c>
      <c r="AG98" s="263">
        <v>55.11</v>
      </c>
      <c r="AH98" s="263">
        <v>78.436630000000008</v>
      </c>
      <c r="AI98" s="263">
        <v>81.307418499999997</v>
      </c>
      <c r="AJ98" s="263">
        <v>70</v>
      </c>
      <c r="AK98" s="263">
        <v>82.658815000000004</v>
      </c>
      <c r="AL98" s="263">
        <v>86.551962500000002</v>
      </c>
      <c r="AM98" s="263">
        <v>84.16</v>
      </c>
      <c r="AN98" s="263">
        <v>56.3</v>
      </c>
      <c r="AO98" s="263">
        <v>84.066666666666663</v>
      </c>
      <c r="AP98" s="263">
        <v>125.86916666666666</v>
      </c>
      <c r="AQ98" s="263">
        <v>92.789166666666674</v>
      </c>
      <c r="AR98" s="263">
        <v>135.06762500000002</v>
      </c>
      <c r="AS98" s="263">
        <v>137.49666666666667</v>
      </c>
      <c r="AT98" s="263">
        <v>140.5</v>
      </c>
      <c r="AU98" s="263">
        <v>167.12333333333333</v>
      </c>
      <c r="AV98" s="263">
        <v>126.4</v>
      </c>
      <c r="AW98" s="263">
        <v>126.4</v>
      </c>
      <c r="AX98" s="263">
        <v>77.033000000000001</v>
      </c>
      <c r="AY98" s="263">
        <v>70.836381999999986</v>
      </c>
    </row>
    <row r="99" spans="1:51" ht="20.149999999999999" customHeight="1">
      <c r="A99" s="262">
        <v>350</v>
      </c>
      <c r="B99" s="264">
        <v>1</v>
      </c>
      <c r="C99" s="264">
        <v>1</v>
      </c>
      <c r="D99" s="264">
        <v>1</v>
      </c>
      <c r="E99" s="264">
        <v>1</v>
      </c>
      <c r="F99" s="324">
        <v>15820.438260869567</v>
      </c>
      <c r="G99" s="324">
        <v>13097.12249803956</v>
      </c>
      <c r="H99" s="324">
        <v>11375</v>
      </c>
      <c r="I99" s="324">
        <v>6021.119999999999</v>
      </c>
      <c r="J99" s="461">
        <v>5235.4116174734354</v>
      </c>
      <c r="K99" s="263">
        <v>7268.7296998924785</v>
      </c>
      <c r="L99" s="263">
        <v>7528.4620882216186</v>
      </c>
      <c r="M99" s="263">
        <v>6528.0343228200363</v>
      </c>
      <c r="N99" s="263">
        <v>7572.8919349397365</v>
      </c>
      <c r="O99" s="263">
        <v>8006.4993370889224</v>
      </c>
      <c r="P99" s="463">
        <v>7869.7516090225572</v>
      </c>
      <c r="Q99" s="464">
        <v>4852.8599378881991</v>
      </c>
      <c r="R99" s="463">
        <v>7283.4625913621257</v>
      </c>
      <c r="S99" s="324">
        <v>9818.9450070637431</v>
      </c>
      <c r="T99" s="324">
        <v>8046.5428801691723</v>
      </c>
      <c r="U99" s="324">
        <v>11817.160181584823</v>
      </c>
      <c r="V99" s="324">
        <v>11954.104977954144</v>
      </c>
      <c r="W99" s="324">
        <v>12304.021875</v>
      </c>
      <c r="X99" s="324">
        <v>14407.117679477882</v>
      </c>
      <c r="Y99" s="324">
        <v>11131.096603498543</v>
      </c>
      <c r="Z99" s="324">
        <v>11421.096603498541</v>
      </c>
      <c r="AA99" s="324">
        <v>6607.8381191326534</v>
      </c>
      <c r="AB99" s="324">
        <v>6424.95055726598</v>
      </c>
      <c r="AC99" s="263">
        <v>182.07999999999998</v>
      </c>
      <c r="AD99" s="263">
        <v>151.79903999999999</v>
      </c>
      <c r="AE99" s="263">
        <v>138</v>
      </c>
      <c r="AF99" s="263">
        <v>70.08</v>
      </c>
      <c r="AG99" s="263">
        <v>60.165714285714287</v>
      </c>
      <c r="AH99" s="263">
        <v>83.588539999999995</v>
      </c>
      <c r="AI99" s="263">
        <v>86.477787285714285</v>
      </c>
      <c r="AJ99" s="263">
        <v>75.285714285714278</v>
      </c>
      <c r="AK99" s="263">
        <v>87.989698571428562</v>
      </c>
      <c r="AL99" s="263">
        <v>92.044539285714279</v>
      </c>
      <c r="AM99" s="263">
        <v>89.994285714285724</v>
      </c>
      <c r="AN99" s="263">
        <v>56.471428571428575</v>
      </c>
      <c r="AO99" s="263">
        <v>84.342857142857142</v>
      </c>
      <c r="AP99" s="263">
        <v>130.45928571428573</v>
      </c>
      <c r="AQ99" s="263">
        <v>93.10499999999999</v>
      </c>
      <c r="AR99" s="263">
        <v>136.77225000000001</v>
      </c>
      <c r="AS99" s="263">
        <v>140.99714285714288</v>
      </c>
      <c r="AT99" s="263">
        <v>143.28571428571431</v>
      </c>
      <c r="AU99" s="263">
        <v>171.39142857142858</v>
      </c>
      <c r="AV99" s="263">
        <v>129.34285714285716</v>
      </c>
      <c r="AW99" s="263">
        <v>129.34285714285713</v>
      </c>
      <c r="AX99" s="263">
        <v>78.028285714285701</v>
      </c>
      <c r="AY99" s="263">
        <v>71.868327428571433</v>
      </c>
    </row>
    <row r="100" spans="1:51" ht="20.149999999999999" customHeight="1">
      <c r="A100" s="262">
        <v>400</v>
      </c>
      <c r="B100" s="264">
        <v>1</v>
      </c>
      <c r="C100" s="264">
        <v>1</v>
      </c>
      <c r="D100" s="264">
        <v>1</v>
      </c>
      <c r="E100" s="264">
        <v>1</v>
      </c>
      <c r="F100" s="324">
        <v>19720.352800000001</v>
      </c>
      <c r="G100" s="324">
        <v>15534.413999019618</v>
      </c>
      <c r="H100" s="324">
        <v>14600</v>
      </c>
      <c r="I100" s="324">
        <v>6920.98</v>
      </c>
      <c r="J100" s="461">
        <v>6491.630620229007</v>
      </c>
      <c r="K100" s="263">
        <v>8824.9610162170411</v>
      </c>
      <c r="L100" s="263">
        <v>9122.1849103523527</v>
      </c>
      <c r="M100" s="263">
        <v>7990.4390243902453</v>
      </c>
      <c r="N100" s="263">
        <v>9197.2848148287158</v>
      </c>
      <c r="O100" s="263">
        <v>9693.9029450489161</v>
      </c>
      <c r="P100" s="463">
        <v>9557.0403999999999</v>
      </c>
      <c r="Q100" s="464">
        <v>5571.4086956521742</v>
      </c>
      <c r="R100" s="463">
        <v>8358.4047674418616</v>
      </c>
      <c r="S100" s="324">
        <v>11766.623756180776</v>
      </c>
      <c r="T100" s="324">
        <v>9233.9906451480274</v>
      </c>
      <c r="U100" s="324">
        <v>13654.553440136717</v>
      </c>
      <c r="V100" s="324">
        <v>13978.029355709876</v>
      </c>
      <c r="W100" s="324">
        <v>14301.394140625001</v>
      </c>
      <c r="X100" s="324">
        <v>16867.290469543143</v>
      </c>
      <c r="Y100" s="324">
        <v>12968.584528061223</v>
      </c>
      <c r="Z100" s="324">
        <v>13258.584528061225</v>
      </c>
      <c r="AA100" s="324">
        <v>7657.2146042410714</v>
      </c>
      <c r="AB100" s="324">
        <v>7400.6545876077325</v>
      </c>
      <c r="AC100" s="263">
        <v>198.32</v>
      </c>
      <c r="AD100" s="263">
        <v>157.19903499999998</v>
      </c>
      <c r="AE100" s="263">
        <v>154</v>
      </c>
      <c r="AF100" s="263">
        <v>70.319999999999993</v>
      </c>
      <c r="AG100" s="263">
        <v>65.207499999999996</v>
      </c>
      <c r="AH100" s="263">
        <v>88.702472499999999</v>
      </c>
      <c r="AI100" s="263">
        <v>91.605563875000001</v>
      </c>
      <c r="AJ100" s="263">
        <v>80.5</v>
      </c>
      <c r="AK100" s="263">
        <v>93.237861249999995</v>
      </c>
      <c r="AL100" s="263">
        <v>97.413971875000001</v>
      </c>
      <c r="AM100" s="263">
        <v>95.62</v>
      </c>
      <c r="AN100" s="263">
        <v>56.6</v>
      </c>
      <c r="AO100" s="263">
        <v>84.55</v>
      </c>
      <c r="AP100" s="263">
        <v>133.90187499999999</v>
      </c>
      <c r="AQ100" s="263">
        <v>93.341875000000002</v>
      </c>
      <c r="AR100" s="263">
        <v>138.05071875000002</v>
      </c>
      <c r="AS100" s="263">
        <v>143.6225</v>
      </c>
      <c r="AT100" s="263">
        <v>145.375</v>
      </c>
      <c r="AU100" s="263">
        <v>174.59249999999997</v>
      </c>
      <c r="AV100" s="263">
        <v>131.54999999999998</v>
      </c>
      <c r="AW100" s="263">
        <v>131.55000000000001</v>
      </c>
      <c r="AX100" s="263">
        <v>78.774749999999983</v>
      </c>
      <c r="AY100" s="263">
        <v>72.642286500000012</v>
      </c>
    </row>
    <row r="101" spans="1:51" ht="20.149999999999999" customHeight="1">
      <c r="A101" s="262">
        <v>450</v>
      </c>
      <c r="B101" s="264">
        <v>1</v>
      </c>
      <c r="C101" s="264">
        <v>1</v>
      </c>
      <c r="D101" s="264">
        <v>1</v>
      </c>
      <c r="E101" s="264">
        <v>1</v>
      </c>
      <c r="F101" s="324">
        <v>24020.290370370371</v>
      </c>
      <c r="G101" s="324">
        <v>18096.749055337437</v>
      </c>
      <c r="H101" s="324">
        <v>18225</v>
      </c>
      <c r="I101" s="324">
        <v>7820.8711111111115</v>
      </c>
      <c r="J101" s="461">
        <v>7872.8578723404253</v>
      </c>
      <c r="K101" s="263">
        <v>10506.196978526044</v>
      </c>
      <c r="L101" s="263">
        <v>10840.914452177482</v>
      </c>
      <c r="M101" s="263">
        <v>9577.8678160919553</v>
      </c>
      <c r="N101" s="263">
        <v>10946.750219710812</v>
      </c>
      <c r="O101" s="263">
        <v>11506.330089062574</v>
      </c>
      <c r="P101" s="463">
        <v>11369.380761904762</v>
      </c>
      <c r="Q101" s="464">
        <v>6290.0021739130434</v>
      </c>
      <c r="R101" s="463">
        <v>9433.3597932816538</v>
      </c>
      <c r="S101" s="324">
        <v>13720.373894382912</v>
      </c>
      <c r="T101" s="324">
        <v>10421.450017909357</v>
      </c>
      <c r="U101" s="324">
        <v>15491.970419010417</v>
      </c>
      <c r="V101" s="324">
        <v>16002.192760631</v>
      </c>
      <c r="W101" s="324">
        <v>16299.350347222222</v>
      </c>
      <c r="X101" s="324">
        <v>19327.980417371684</v>
      </c>
      <c r="Y101" s="324">
        <v>14806.075136054422</v>
      </c>
      <c r="Z101" s="324">
        <v>15096.075136054422</v>
      </c>
      <c r="AA101" s="324">
        <v>8706.7296482142847</v>
      </c>
      <c r="AB101" s="324">
        <v>8376.3688334290964</v>
      </c>
      <c r="AC101" s="263">
        <v>214.50666666666666</v>
      </c>
      <c r="AD101" s="263">
        <v>162.51014222222221</v>
      </c>
      <c r="AE101" s="263">
        <v>170</v>
      </c>
      <c r="AF101" s="263">
        <v>70.506666666666661</v>
      </c>
      <c r="AG101" s="263">
        <v>70.240000000000009</v>
      </c>
      <c r="AH101" s="263">
        <v>93.791086666666672</v>
      </c>
      <c r="AI101" s="263">
        <v>96.704945666666674</v>
      </c>
      <c r="AJ101" s="263">
        <v>85.666666666666671</v>
      </c>
      <c r="AK101" s="263">
        <v>98.430876666666663</v>
      </c>
      <c r="AL101" s="263">
        <v>102.70130833333334</v>
      </c>
      <c r="AM101" s="263">
        <v>101.10666666666667</v>
      </c>
      <c r="AN101" s="263">
        <v>56.7</v>
      </c>
      <c r="AO101" s="263">
        <v>84.711111111111109</v>
      </c>
      <c r="AP101" s="263">
        <v>136.57944444444445</v>
      </c>
      <c r="AQ101" s="263">
        <v>93.526111111111106</v>
      </c>
      <c r="AR101" s="263">
        <v>139.04508333333334</v>
      </c>
      <c r="AS101" s="263">
        <v>145.66444444444446</v>
      </c>
      <c r="AT101" s="263">
        <v>147</v>
      </c>
      <c r="AU101" s="263">
        <v>177.08222222222221</v>
      </c>
      <c r="AV101" s="263">
        <v>133.26666666666668</v>
      </c>
      <c r="AW101" s="263">
        <v>133.26666666666665</v>
      </c>
      <c r="AX101" s="263">
        <v>79.35533333333332</v>
      </c>
      <c r="AY101" s="263">
        <v>73.244254666666677</v>
      </c>
    </row>
    <row r="102" spans="1:51" ht="20.149999999999999" customHeight="1">
      <c r="A102" s="262">
        <v>500</v>
      </c>
      <c r="B102" s="264">
        <v>1</v>
      </c>
      <c r="C102" s="264">
        <v>1</v>
      </c>
      <c r="D102" s="264">
        <v>1</v>
      </c>
      <c r="E102" s="264">
        <v>1</v>
      </c>
      <c r="F102" s="324">
        <v>28720.243310344827</v>
      </c>
      <c r="G102" s="324">
        <v>20784.114600391695</v>
      </c>
      <c r="H102" s="324">
        <v>22250</v>
      </c>
      <c r="I102" s="324">
        <v>8720.7839999999997</v>
      </c>
      <c r="J102" s="461">
        <v>9379.0906556291393</v>
      </c>
      <c r="K102" s="263">
        <v>12312.436125991358</v>
      </c>
      <c r="L102" s="263">
        <v>12684.648608205604</v>
      </c>
      <c r="M102" s="263">
        <v>11290.313043478262</v>
      </c>
      <c r="N102" s="263">
        <v>12821.265484947588</v>
      </c>
      <c r="O102" s="263">
        <v>13443.773448671938</v>
      </c>
      <c r="P102" s="463">
        <v>13306.756654545454</v>
      </c>
      <c r="Q102" s="464">
        <v>7008.6269565217399</v>
      </c>
      <c r="R102" s="463">
        <v>10508.32381395349</v>
      </c>
      <c r="S102" s="324">
        <v>15678.374004944621</v>
      </c>
      <c r="T102" s="324">
        <v>11608.917516118421</v>
      </c>
      <c r="U102" s="324">
        <v>17329.404002109375</v>
      </c>
      <c r="V102" s="324">
        <v>18026.523484567901</v>
      </c>
      <c r="W102" s="324">
        <v>18297.7153125</v>
      </c>
      <c r="X102" s="324">
        <v>21789.032375634521</v>
      </c>
      <c r="Y102" s="324">
        <v>16643.56762244898</v>
      </c>
      <c r="Z102" s="324">
        <v>16933.56762244898</v>
      </c>
      <c r="AA102" s="324">
        <v>9756.3416833928568</v>
      </c>
      <c r="AB102" s="324">
        <v>9352.0902300861853</v>
      </c>
      <c r="AC102" s="263">
        <v>230.65600000000001</v>
      </c>
      <c r="AD102" s="263">
        <v>167.759028</v>
      </c>
      <c r="AE102" s="263">
        <v>186</v>
      </c>
      <c r="AF102" s="263">
        <v>70.656000000000006</v>
      </c>
      <c r="AG102" s="263">
        <v>75.265999999999991</v>
      </c>
      <c r="AH102" s="263">
        <v>98.861977999999993</v>
      </c>
      <c r="AI102" s="263">
        <v>101.7844511</v>
      </c>
      <c r="AJ102" s="263">
        <v>90.8</v>
      </c>
      <c r="AK102" s="263">
        <v>103.585289</v>
      </c>
      <c r="AL102" s="263">
        <v>107.93117749999999</v>
      </c>
      <c r="AM102" s="263">
        <v>106.496</v>
      </c>
      <c r="AN102" s="263">
        <v>56.78</v>
      </c>
      <c r="AO102" s="263">
        <v>84.84</v>
      </c>
      <c r="AP102" s="263">
        <v>138.72149999999999</v>
      </c>
      <c r="AQ102" s="263">
        <v>93.673500000000004</v>
      </c>
      <c r="AR102" s="263">
        <v>139.840575</v>
      </c>
      <c r="AS102" s="263">
        <v>147.298</v>
      </c>
      <c r="AT102" s="263">
        <v>148.30000000000001</v>
      </c>
      <c r="AU102" s="263">
        <v>179.07400000000001</v>
      </c>
      <c r="AV102" s="263">
        <v>134.63999999999999</v>
      </c>
      <c r="AW102" s="263">
        <v>134.63999999999999</v>
      </c>
      <c r="AX102" s="263">
        <v>79.819799999999987</v>
      </c>
      <c r="AY102" s="263">
        <v>73.725829199999993</v>
      </c>
    </row>
    <row r="103" spans="1:51" ht="20.149999999999999" customHeight="1">
      <c r="A103" s="452" t="s">
        <v>509</v>
      </c>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row>
    <row r="104" spans="1:51" ht="20.149999999999999" customHeight="1">
      <c r="A104" s="452" t="s">
        <v>510</v>
      </c>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row>
    <row r="105" spans="1:51" ht="20.149999999999999" customHeight="1">
      <c r="A105" s="326" t="s">
        <v>200</v>
      </c>
      <c r="B105" s="262">
        <v>1</v>
      </c>
      <c r="C105" s="262">
        <v>2</v>
      </c>
      <c r="D105" s="262">
        <v>3</v>
      </c>
      <c r="E105" s="262">
        <v>4</v>
      </c>
      <c r="F105" s="262">
        <v>5</v>
      </c>
      <c r="G105" s="262">
        <v>6</v>
      </c>
      <c r="H105" s="262">
        <v>7</v>
      </c>
      <c r="I105" s="262">
        <v>8</v>
      </c>
      <c r="J105" s="262">
        <v>9</v>
      </c>
      <c r="K105" s="262">
        <v>10</v>
      </c>
      <c r="L105" s="262">
        <v>11</v>
      </c>
      <c r="M105" s="262">
        <v>12</v>
      </c>
      <c r="N105" s="262">
        <v>13</v>
      </c>
      <c r="O105" s="262">
        <v>14</v>
      </c>
      <c r="P105" s="262">
        <v>15</v>
      </c>
      <c r="Q105" s="262">
        <v>16</v>
      </c>
      <c r="R105" s="262">
        <v>17</v>
      </c>
      <c r="S105" s="262">
        <v>18</v>
      </c>
      <c r="T105" s="262">
        <v>19</v>
      </c>
      <c r="U105" s="262">
        <v>20</v>
      </c>
      <c r="V105" s="262">
        <v>21</v>
      </c>
      <c r="W105" s="262">
        <v>22</v>
      </c>
      <c r="X105" s="262">
        <v>23</v>
      </c>
      <c r="Y105" s="262" t="s">
        <v>193</v>
      </c>
      <c r="Z105" s="262" t="s">
        <v>193</v>
      </c>
    </row>
    <row r="106" spans="1:51" ht="20.149999999999999" customHeight="1">
      <c r="A106" s="262" t="s">
        <v>194</v>
      </c>
      <c r="B106" s="262" t="s">
        <v>8</v>
      </c>
      <c r="C106" s="262" t="s">
        <v>98</v>
      </c>
      <c r="D106" s="262" t="s">
        <v>118</v>
      </c>
      <c r="E106" s="262" t="s">
        <v>272</v>
      </c>
      <c r="F106" s="262" t="s">
        <v>1</v>
      </c>
      <c r="G106" s="262" t="s">
        <v>2</v>
      </c>
      <c r="H106" s="262" t="s">
        <v>3</v>
      </c>
      <c r="I106" s="262" t="s">
        <v>4</v>
      </c>
      <c r="J106" s="262" t="s">
        <v>5</v>
      </c>
      <c r="K106" s="262" t="s">
        <v>6</v>
      </c>
      <c r="L106" s="262" t="s">
        <v>7</v>
      </c>
      <c r="M106" s="262" t="s">
        <v>425</v>
      </c>
      <c r="N106" s="262" t="s">
        <v>426</v>
      </c>
      <c r="O106" s="262" t="s">
        <v>273</v>
      </c>
      <c r="P106" s="262" t="s">
        <v>274</v>
      </c>
      <c r="Q106" s="262" t="s">
        <v>275</v>
      </c>
      <c r="R106" s="262" t="s">
        <v>195</v>
      </c>
      <c r="S106" s="262" t="s">
        <v>196</v>
      </c>
      <c r="T106" s="262" t="s">
        <v>197</v>
      </c>
      <c r="U106" s="262" t="s">
        <v>285</v>
      </c>
      <c r="V106" s="262" t="s">
        <v>276</v>
      </c>
      <c r="W106" s="262" t="s">
        <v>277</v>
      </c>
      <c r="X106" s="262" t="s">
        <v>278</v>
      </c>
      <c r="Y106" s="262" t="s">
        <v>198</v>
      </c>
      <c r="Z106" s="262" t="s">
        <v>199</v>
      </c>
    </row>
    <row r="107" spans="1:51" ht="20.149999999999999" customHeight="1">
      <c r="A107" s="262">
        <v>4.9999999999999991</v>
      </c>
      <c r="B107" s="263">
        <v>22.880000000000003</v>
      </c>
      <c r="C107" s="263">
        <v>35.466445</v>
      </c>
      <c r="D107" s="263">
        <v>21.28</v>
      </c>
      <c r="E107" s="263">
        <v>21.28</v>
      </c>
      <c r="F107" s="263">
        <v>14.630000000000003</v>
      </c>
      <c r="G107" s="263">
        <v>17.067357999999999</v>
      </c>
      <c r="H107" s="263">
        <v>16.579008600000002</v>
      </c>
      <c r="I107" s="263">
        <v>14.630000000000003</v>
      </c>
      <c r="J107" s="263">
        <v>17.067357999999999</v>
      </c>
      <c r="K107" s="263">
        <v>15.515780000000001</v>
      </c>
      <c r="L107" s="263">
        <v>14.364000000000001</v>
      </c>
      <c r="M107" s="263">
        <v>22.277500000000003</v>
      </c>
      <c r="N107" s="263">
        <v>24.738000000000003</v>
      </c>
      <c r="O107" s="263">
        <v>20.116249999999997</v>
      </c>
      <c r="P107" s="263">
        <v>24.139500000000002</v>
      </c>
      <c r="Q107" s="263">
        <v>21.506100000000004</v>
      </c>
      <c r="R107" s="263">
        <v>18.62</v>
      </c>
      <c r="S107" s="263">
        <v>20.482000000000003</v>
      </c>
      <c r="T107" s="263">
        <v>17.556000000000001</v>
      </c>
      <c r="U107" s="263">
        <v>13.565999999999999</v>
      </c>
      <c r="V107" s="263">
        <v>17.556000000000001</v>
      </c>
      <c r="W107" s="263">
        <v>10.533599999999998</v>
      </c>
      <c r="X107" s="263">
        <v>19.92606</v>
      </c>
      <c r="Y107" s="262">
        <v>1.33</v>
      </c>
      <c r="Z107" s="264">
        <v>1</v>
      </c>
    </row>
    <row r="108" spans="1:51" ht="20.149999999999999" customHeight="1">
      <c r="A108" s="262">
        <v>9.9999999999999982</v>
      </c>
      <c r="B108" s="263">
        <v>29.800000000000008</v>
      </c>
      <c r="C108" s="263">
        <v>35.466445</v>
      </c>
      <c r="D108" s="263">
        <v>21.28</v>
      </c>
      <c r="E108" s="263">
        <v>21.28</v>
      </c>
      <c r="F108" s="263">
        <v>14.630000000000003</v>
      </c>
      <c r="G108" s="263">
        <v>23.163679000000002</v>
      </c>
      <c r="H108" s="263">
        <v>26.942754300000001</v>
      </c>
      <c r="I108" s="263">
        <v>14.630000000000003</v>
      </c>
      <c r="J108" s="263">
        <v>23.163679000000002</v>
      </c>
      <c r="K108" s="263">
        <v>21.05789</v>
      </c>
      <c r="L108" s="263">
        <v>19.151999999999997</v>
      </c>
      <c r="M108" s="263">
        <v>22.277500000000003</v>
      </c>
      <c r="N108" s="263">
        <v>32.983999999999995</v>
      </c>
      <c r="O108" s="263">
        <v>28.345625000000002</v>
      </c>
      <c r="P108" s="263">
        <v>34.014749999999999</v>
      </c>
      <c r="Q108" s="263">
        <v>33.795299999999997</v>
      </c>
      <c r="R108" s="263">
        <v>29.260000000000005</v>
      </c>
      <c r="S108" s="263">
        <v>32.186000000000007</v>
      </c>
      <c r="T108" s="263">
        <v>26.334</v>
      </c>
      <c r="U108" s="263">
        <v>18.088000000000001</v>
      </c>
      <c r="V108" s="263">
        <v>23.408000000000001</v>
      </c>
      <c r="W108" s="263">
        <v>18.433799999999998</v>
      </c>
      <c r="X108" s="263">
        <v>28.077629999999996</v>
      </c>
      <c r="Y108" s="262">
        <v>1.33</v>
      </c>
      <c r="Z108" s="264">
        <v>1</v>
      </c>
    </row>
    <row r="109" spans="1:51" ht="20.149999999999999" customHeight="1">
      <c r="A109" s="262">
        <v>14.999999999999998</v>
      </c>
      <c r="B109" s="263">
        <v>33.616666666666667</v>
      </c>
      <c r="C109" s="263">
        <v>38.421971000000006</v>
      </c>
      <c r="D109" s="263">
        <v>23.053333333333335</v>
      </c>
      <c r="E109" s="263">
        <v>23.053333333333335</v>
      </c>
      <c r="F109" s="263">
        <v>15.694000000000003</v>
      </c>
      <c r="G109" s="263">
        <v>29.097119333333335</v>
      </c>
      <c r="H109" s="263">
        <v>31.42398093333334</v>
      </c>
      <c r="I109" s="263">
        <v>17.29</v>
      </c>
      <c r="J109" s="263">
        <v>25.195786000000002</v>
      </c>
      <c r="K109" s="263">
        <v>25.121926666666671</v>
      </c>
      <c r="L109" s="263">
        <v>23.141999999999996</v>
      </c>
      <c r="M109" s="263">
        <v>22.277500000000003</v>
      </c>
      <c r="N109" s="263">
        <v>35.732666666666667</v>
      </c>
      <c r="O109" s="263">
        <v>34.081250000000004</v>
      </c>
      <c r="P109" s="263">
        <v>39.877833333333342</v>
      </c>
      <c r="Q109" s="263">
        <v>41.243300000000012</v>
      </c>
      <c r="R109" s="263">
        <v>32.806666666666679</v>
      </c>
      <c r="S109" s="263">
        <v>36.087333333333333</v>
      </c>
      <c r="T109" s="263">
        <v>29.526000000000007</v>
      </c>
      <c r="U109" s="263">
        <v>24.117333333333335</v>
      </c>
      <c r="V109" s="263">
        <v>31.210666666666672</v>
      </c>
      <c r="W109" s="263">
        <v>21.0672</v>
      </c>
      <c r="X109" s="263">
        <v>30.794820000000005</v>
      </c>
      <c r="Y109" s="262">
        <v>1.33</v>
      </c>
      <c r="Z109" s="264">
        <v>1</v>
      </c>
    </row>
    <row r="110" spans="1:51" ht="20.149999999999999" customHeight="1">
      <c r="A110" s="262">
        <v>19.999999999999996</v>
      </c>
      <c r="B110" s="263">
        <v>36.325000000000003</v>
      </c>
      <c r="C110" s="263">
        <v>48.766311999999992</v>
      </c>
      <c r="D110" s="263">
        <v>29.260000000000005</v>
      </c>
      <c r="E110" s="263">
        <v>29.260000000000005</v>
      </c>
      <c r="F110" s="263">
        <v>17.423000000000002</v>
      </c>
      <c r="G110" s="263">
        <v>32.795339499999997</v>
      </c>
      <c r="H110" s="263">
        <v>35.205485700000004</v>
      </c>
      <c r="I110" s="263">
        <v>18.62</v>
      </c>
      <c r="J110" s="263">
        <v>26.211839500000004</v>
      </c>
      <c r="K110" s="263">
        <v>27.153945</v>
      </c>
      <c r="L110" s="263">
        <v>26.334000000000003</v>
      </c>
      <c r="M110" s="263">
        <v>26.267499999999998</v>
      </c>
      <c r="N110" s="263">
        <v>41.096999999999994</v>
      </c>
      <c r="O110" s="263">
        <v>39.501000000000005</v>
      </c>
      <c r="P110" s="263">
        <v>45.461062500000004</v>
      </c>
      <c r="Q110" s="263">
        <v>48.039600000000007</v>
      </c>
      <c r="R110" s="263">
        <v>36.176000000000002</v>
      </c>
      <c r="S110" s="263">
        <v>38.57</v>
      </c>
      <c r="T110" s="263">
        <v>36.043000000000006</v>
      </c>
      <c r="U110" s="263">
        <v>29.393000000000004</v>
      </c>
      <c r="V110" s="263">
        <v>38.038000000000004</v>
      </c>
      <c r="W110" s="263">
        <v>22.383899999999997</v>
      </c>
      <c r="X110" s="263">
        <v>32.153415000000003</v>
      </c>
      <c r="Y110" s="262">
        <v>1.33</v>
      </c>
      <c r="Z110" s="264">
        <v>1</v>
      </c>
    </row>
    <row r="111" spans="1:51" ht="20.149999999999999" customHeight="1">
      <c r="A111" s="262">
        <v>24.999999999999996</v>
      </c>
      <c r="B111" s="263">
        <v>40.984000000000002</v>
      </c>
      <c r="C111" s="263">
        <v>54.972916599999998</v>
      </c>
      <c r="D111" s="263">
        <v>32.984000000000002</v>
      </c>
      <c r="E111" s="263">
        <v>32.984000000000002</v>
      </c>
      <c r="F111" s="263">
        <v>18.4604</v>
      </c>
      <c r="G111" s="263">
        <v>35.014271600000001</v>
      </c>
      <c r="H111" s="263">
        <v>37.474388560000001</v>
      </c>
      <c r="I111" s="263">
        <v>22.343999999999998</v>
      </c>
      <c r="J111" s="263">
        <v>28.674799999999998</v>
      </c>
      <c r="K111" s="263">
        <v>31.453834999999994</v>
      </c>
      <c r="L111" s="263">
        <v>28.249200000000002</v>
      </c>
      <c r="M111" s="263">
        <v>28.661500000000004</v>
      </c>
      <c r="N111" s="263">
        <v>44.315600000000011</v>
      </c>
      <c r="O111" s="263">
        <v>43.304800000000007</v>
      </c>
      <c r="P111" s="263">
        <v>49.00385</v>
      </c>
      <c r="Q111" s="263">
        <v>52.117379999999997</v>
      </c>
      <c r="R111" s="263">
        <v>38.516800000000003</v>
      </c>
      <c r="S111" s="263">
        <v>41.762</v>
      </c>
      <c r="T111" s="263">
        <v>43.251600000000003</v>
      </c>
      <c r="U111" s="263">
        <v>32.558400000000006</v>
      </c>
      <c r="V111" s="263">
        <v>42.134399999999999</v>
      </c>
      <c r="W111" s="263">
        <v>23.173920000000003</v>
      </c>
      <c r="X111" s="263">
        <v>33.519192000000004</v>
      </c>
      <c r="Y111" s="262">
        <v>1.33</v>
      </c>
      <c r="Z111" s="264">
        <v>1</v>
      </c>
    </row>
    <row r="112" spans="1:51" ht="20.149999999999999" customHeight="1">
      <c r="A112" s="262">
        <v>29.999999999999996</v>
      </c>
      <c r="B112" s="263">
        <v>45.066666666666663</v>
      </c>
      <c r="C112" s="263">
        <v>59.110652999999999</v>
      </c>
      <c r="D112" s="263">
        <v>35.466666666666661</v>
      </c>
      <c r="E112" s="263">
        <v>35.466666666666661</v>
      </c>
      <c r="F112" s="263">
        <v>19.152000000000001</v>
      </c>
      <c r="G112" s="263">
        <v>36.493559666666663</v>
      </c>
      <c r="H112" s="263">
        <v>38.986990466666668</v>
      </c>
      <c r="I112" s="263">
        <v>24.826666666666664</v>
      </c>
      <c r="J112" s="263">
        <v>31.210666666666665</v>
      </c>
      <c r="K112" s="263">
        <v>35.078195833333332</v>
      </c>
      <c r="L112" s="263">
        <v>29.526000000000007</v>
      </c>
      <c r="M112" s="263">
        <v>30.2575</v>
      </c>
      <c r="N112" s="263">
        <v>46.461333333333343</v>
      </c>
      <c r="O112" s="263">
        <v>45.840666666666671</v>
      </c>
      <c r="P112" s="263">
        <v>51.36570833333333</v>
      </c>
      <c r="Q112" s="263">
        <v>55.301400000000008</v>
      </c>
      <c r="R112" s="263">
        <v>40.077333333333343</v>
      </c>
      <c r="S112" s="263">
        <v>43.89</v>
      </c>
      <c r="T112" s="263">
        <v>48.345500000000001</v>
      </c>
      <c r="U112" s="263">
        <v>35.045500000000004</v>
      </c>
      <c r="V112" s="263">
        <v>45.131333333333338</v>
      </c>
      <c r="W112" s="263">
        <v>24.3124</v>
      </c>
      <c r="X112" s="263">
        <v>34.735609999999987</v>
      </c>
      <c r="Y112" s="262">
        <v>1.33</v>
      </c>
      <c r="Z112" s="264">
        <v>1</v>
      </c>
    </row>
    <row r="113" spans="1:26" ht="20.149999999999999" customHeight="1">
      <c r="A113" s="262">
        <v>35</v>
      </c>
      <c r="B113" s="263">
        <v>48.440000000000005</v>
      </c>
      <c r="C113" s="263">
        <v>62.066179000000005</v>
      </c>
      <c r="D113" s="263">
        <v>37.24</v>
      </c>
      <c r="E113" s="263">
        <v>37.24</v>
      </c>
      <c r="F113" s="263">
        <v>19.646000000000004</v>
      </c>
      <c r="G113" s="263">
        <v>37.550193999999998</v>
      </c>
      <c r="H113" s="263">
        <v>40.067420400000003</v>
      </c>
      <c r="I113" s="263">
        <v>26.6</v>
      </c>
      <c r="J113" s="263">
        <v>33.461262900000008</v>
      </c>
      <c r="K113" s="263">
        <v>37.667025000000002</v>
      </c>
      <c r="L113" s="263">
        <v>31.046000000000003</v>
      </c>
      <c r="M113" s="263">
        <v>31.397500000000008</v>
      </c>
      <c r="N113" s="263">
        <v>47.994</v>
      </c>
      <c r="O113" s="263">
        <v>47.652000000000001</v>
      </c>
      <c r="P113" s="263">
        <v>53.052750000000003</v>
      </c>
      <c r="Q113" s="263">
        <v>58.373700000000007</v>
      </c>
      <c r="R113" s="263">
        <v>41.192000000000007</v>
      </c>
      <c r="S113" s="263">
        <v>46.246000000000009</v>
      </c>
      <c r="T113" s="263">
        <v>51.984000000000009</v>
      </c>
      <c r="U113" s="263">
        <v>38.760000000000005</v>
      </c>
      <c r="V113" s="263">
        <v>48.64</v>
      </c>
      <c r="W113" s="263">
        <v>27.468300000000003</v>
      </c>
      <c r="X113" s="263">
        <v>36.494546399999997</v>
      </c>
      <c r="Y113" s="262">
        <v>1.33</v>
      </c>
      <c r="Z113" s="264">
        <v>1</v>
      </c>
    </row>
    <row r="114" spans="1:26" ht="20.149999999999999" customHeight="1">
      <c r="A114" s="262">
        <v>39.999999999999993</v>
      </c>
      <c r="B114" s="263">
        <v>51.370000000000005</v>
      </c>
      <c r="C114" s="263">
        <v>64.282823499999992</v>
      </c>
      <c r="D114" s="263">
        <v>38.57</v>
      </c>
      <c r="E114" s="263">
        <v>38.57</v>
      </c>
      <c r="F114" s="263">
        <v>20.016500000000001</v>
      </c>
      <c r="G114" s="263">
        <v>38.342669750000006</v>
      </c>
      <c r="H114" s="263">
        <v>40.877742850000004</v>
      </c>
      <c r="I114" s="263">
        <v>27.93</v>
      </c>
      <c r="J114" s="263">
        <v>35.371667537500002</v>
      </c>
      <c r="K114" s="263">
        <v>39.608646875000005</v>
      </c>
      <c r="L114" s="263">
        <v>33.515999999999998</v>
      </c>
      <c r="M114" s="263">
        <v>32.252500000000005</v>
      </c>
      <c r="N114" s="263">
        <v>49.143500000000003</v>
      </c>
      <c r="O114" s="263">
        <v>49.0105</v>
      </c>
      <c r="P114" s="263">
        <v>54.318031250000004</v>
      </c>
      <c r="Q114" s="263">
        <v>62.969057812500004</v>
      </c>
      <c r="R114" s="263">
        <v>42.659750000000003</v>
      </c>
      <c r="S114" s="263">
        <v>51.703749999999999</v>
      </c>
      <c r="T114" s="263">
        <v>54.712875000000004</v>
      </c>
      <c r="U114" s="263">
        <v>42.676375000000007</v>
      </c>
      <c r="V114" s="263">
        <v>52.069500000000005</v>
      </c>
      <c r="W114" s="263">
        <v>31.017262500000001</v>
      </c>
      <c r="X114" s="263">
        <v>38.421465599999998</v>
      </c>
      <c r="Y114" s="262">
        <v>1.33</v>
      </c>
      <c r="Z114" s="264">
        <v>1</v>
      </c>
    </row>
    <row r="115" spans="1:26" ht="20.149999999999999" customHeight="1">
      <c r="A115" s="262">
        <v>45</v>
      </c>
      <c r="B115" s="263">
        <v>54.004444444444452</v>
      </c>
      <c r="C115" s="263">
        <v>66.006880333333356</v>
      </c>
      <c r="D115" s="263">
        <v>39.604444444444454</v>
      </c>
      <c r="E115" s="263">
        <v>39.604444444444454</v>
      </c>
      <c r="F115" s="263">
        <v>20.304666666666666</v>
      </c>
      <c r="G115" s="263">
        <v>38.959039777777782</v>
      </c>
      <c r="H115" s="263">
        <v>41.507993644444447</v>
      </c>
      <c r="I115" s="263">
        <v>28.964444444444446</v>
      </c>
      <c r="J115" s="263">
        <v>36.857537811111115</v>
      </c>
      <c r="K115" s="263">
        <v>41.11879722222222</v>
      </c>
      <c r="L115" s="263">
        <v>35.703111111111113</v>
      </c>
      <c r="M115" s="263">
        <v>32.917500000000004</v>
      </c>
      <c r="N115" s="263">
        <v>50.037555555555549</v>
      </c>
      <c r="O115" s="263">
        <v>50.067111111111117</v>
      </c>
      <c r="P115" s="263">
        <v>55.302138888888891</v>
      </c>
      <c r="Q115" s="263">
        <v>66.834162499999991</v>
      </c>
      <c r="R115" s="263">
        <v>46.535222222222231</v>
      </c>
      <c r="S115" s="263">
        <v>56.89444444444446</v>
      </c>
      <c r="T115" s="263">
        <v>56.835333333333338</v>
      </c>
      <c r="U115" s="263">
        <v>47.229777777777791</v>
      </c>
      <c r="V115" s="263">
        <v>55.800888888888899</v>
      </c>
      <c r="W115" s="263">
        <v>33.777566666666665</v>
      </c>
      <c r="X115" s="263">
        <v>39.920180533333337</v>
      </c>
      <c r="Y115" s="262">
        <v>1.33</v>
      </c>
      <c r="Z115" s="264">
        <v>1</v>
      </c>
    </row>
    <row r="116" spans="1:26" ht="20.149999999999999" customHeight="1">
      <c r="A116" s="262">
        <v>49.999999999999993</v>
      </c>
      <c r="B116" s="263">
        <v>56.432000000000002</v>
      </c>
      <c r="C116" s="263">
        <v>67.386125800000002</v>
      </c>
      <c r="D116" s="263">
        <v>40.432000000000002</v>
      </c>
      <c r="E116" s="263">
        <v>40.432000000000002</v>
      </c>
      <c r="F116" s="263">
        <v>20.5352</v>
      </c>
      <c r="G116" s="263">
        <v>39.452135800000001</v>
      </c>
      <c r="H116" s="263">
        <v>42.01219428000001</v>
      </c>
      <c r="I116" s="263">
        <v>29.792000000000005</v>
      </c>
      <c r="J116" s="263">
        <v>38.046234030000001</v>
      </c>
      <c r="K116" s="263">
        <v>42.3269175</v>
      </c>
      <c r="L116" s="263">
        <v>37.452799999999996</v>
      </c>
      <c r="M116" s="263">
        <v>33.449500000000008</v>
      </c>
      <c r="N116" s="263">
        <v>50.752800000000001</v>
      </c>
      <c r="O116" s="263">
        <v>50.912400000000005</v>
      </c>
      <c r="P116" s="263">
        <v>56.089425000000006</v>
      </c>
      <c r="Q116" s="263">
        <v>69.926246250000005</v>
      </c>
      <c r="R116" s="263">
        <v>50.327200000000005</v>
      </c>
      <c r="S116" s="263">
        <v>61.046999999999997</v>
      </c>
      <c r="T116" s="263">
        <v>59.238199999999999</v>
      </c>
      <c r="U116" s="263">
        <v>51.697100000000006</v>
      </c>
      <c r="V116" s="263">
        <v>59.411100000000005</v>
      </c>
      <c r="W116" s="263">
        <v>35.985810000000001</v>
      </c>
      <c r="X116" s="263">
        <v>41.119152479999997</v>
      </c>
      <c r="Y116" s="262">
        <v>1.33</v>
      </c>
      <c r="Z116" s="264">
        <v>1</v>
      </c>
    </row>
    <row r="117" spans="1:26" ht="20.149999999999999" customHeight="1">
      <c r="A117" s="262">
        <v>59.999999999999993</v>
      </c>
      <c r="B117" s="263">
        <v>60.873333333333335</v>
      </c>
      <c r="C117" s="263">
        <v>69.454993999999999</v>
      </c>
      <c r="D117" s="263">
        <v>41.673333333333332</v>
      </c>
      <c r="E117" s="263">
        <v>41.673333333333332</v>
      </c>
      <c r="F117" s="263">
        <v>20.881</v>
      </c>
      <c r="G117" s="263">
        <v>40.191779833333335</v>
      </c>
      <c r="H117" s="263">
        <v>42.768495233333333</v>
      </c>
      <c r="I117" s="263">
        <v>31.033333333333331</v>
      </c>
      <c r="J117" s="263">
        <v>39.829278358333333</v>
      </c>
      <c r="K117" s="263">
        <v>44.139097916666671</v>
      </c>
      <c r="L117" s="263">
        <v>40.077333333333328</v>
      </c>
      <c r="M117" s="263">
        <v>34.247500000000002</v>
      </c>
      <c r="N117" s="263">
        <v>51.82566666666667</v>
      </c>
      <c r="O117" s="263">
        <v>52.180333333333337</v>
      </c>
      <c r="P117" s="263">
        <v>57.270354166666671</v>
      </c>
      <c r="Q117" s="263">
        <v>74.564371875000006</v>
      </c>
      <c r="R117" s="263">
        <v>58.309416666666671</v>
      </c>
      <c r="S117" s="263">
        <v>68.339833333333331</v>
      </c>
      <c r="T117" s="263">
        <v>67.852166666666662</v>
      </c>
      <c r="U117" s="263">
        <v>59.373416666666664</v>
      </c>
      <c r="V117" s="263">
        <v>65.801750000000013</v>
      </c>
      <c r="W117" s="263">
        <v>39.298175000000008</v>
      </c>
      <c r="X117" s="263">
        <v>42.917610400000001</v>
      </c>
      <c r="Y117" s="262">
        <v>1.33</v>
      </c>
      <c r="Z117" s="264">
        <v>1</v>
      </c>
    </row>
    <row r="118" spans="1:26" ht="20.149999999999999" customHeight="1">
      <c r="A118" s="262">
        <v>70</v>
      </c>
      <c r="B118" s="263">
        <v>64.960000000000008</v>
      </c>
      <c r="C118" s="263">
        <v>70.932757000000009</v>
      </c>
      <c r="D118" s="263">
        <v>42.56</v>
      </c>
      <c r="E118" s="263">
        <v>42.56</v>
      </c>
      <c r="F118" s="263">
        <v>21.128</v>
      </c>
      <c r="G118" s="263">
        <v>40.720096999999996</v>
      </c>
      <c r="H118" s="263">
        <v>43.3087102</v>
      </c>
      <c r="I118" s="263">
        <v>31.920000000000005</v>
      </c>
      <c r="J118" s="263">
        <v>41.102881449999998</v>
      </c>
      <c r="K118" s="263">
        <v>45.433512500000006</v>
      </c>
      <c r="L118" s="263">
        <v>41.952000000000005</v>
      </c>
      <c r="M118" s="263">
        <v>34.817500000000003</v>
      </c>
      <c r="N118" s="263">
        <v>52.592000000000013</v>
      </c>
      <c r="O118" s="263">
        <v>53.086000000000006</v>
      </c>
      <c r="P118" s="263">
        <v>58.113875000000007</v>
      </c>
      <c r="Q118" s="263">
        <v>77.877318750000001</v>
      </c>
      <c r="R118" s="263">
        <v>65.369500000000016</v>
      </c>
      <c r="S118" s="263">
        <v>73.777000000000015</v>
      </c>
      <c r="T118" s="263">
        <v>76.874000000000009</v>
      </c>
      <c r="U118" s="263">
        <v>64.856500000000025</v>
      </c>
      <c r="V118" s="263">
        <v>70.366500000000002</v>
      </c>
      <c r="W118" s="263">
        <v>41.664149999999999</v>
      </c>
      <c r="X118" s="263">
        <v>44.202223200000013</v>
      </c>
      <c r="Y118" s="262">
        <v>1.33</v>
      </c>
      <c r="Z118" s="264">
        <v>1</v>
      </c>
    </row>
    <row r="119" spans="1:26" ht="20.149999999999999" customHeight="1">
      <c r="A119" s="452" t="s">
        <v>509</v>
      </c>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row>
    <row r="120" spans="1:26" ht="20.149999999999999" customHeight="1">
      <c r="A120" s="452" t="s">
        <v>511</v>
      </c>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row>
    <row r="121" spans="1:26" ht="20.149999999999999" customHeight="1">
      <c r="A121" s="326" t="s">
        <v>200</v>
      </c>
      <c r="B121" s="263">
        <v>1</v>
      </c>
      <c r="C121" s="263">
        <v>2</v>
      </c>
      <c r="D121" s="263">
        <v>3</v>
      </c>
      <c r="E121" s="263">
        <v>4</v>
      </c>
      <c r="F121" s="263">
        <v>5</v>
      </c>
      <c r="G121" s="263">
        <v>6</v>
      </c>
      <c r="H121" s="263">
        <v>7</v>
      </c>
      <c r="I121" s="263">
        <v>8</v>
      </c>
      <c r="J121" s="263">
        <v>9</v>
      </c>
      <c r="K121" s="263">
        <v>10</v>
      </c>
      <c r="L121" s="263">
        <v>11</v>
      </c>
      <c r="M121" s="263">
        <v>12</v>
      </c>
      <c r="N121" s="263">
        <v>13</v>
      </c>
      <c r="O121" s="263">
        <v>14</v>
      </c>
      <c r="P121" s="263">
        <v>15</v>
      </c>
      <c r="Q121" s="263">
        <v>16</v>
      </c>
      <c r="R121" s="263">
        <v>17</v>
      </c>
      <c r="S121" s="263">
        <v>18</v>
      </c>
      <c r="T121" s="263">
        <v>19</v>
      </c>
      <c r="U121" s="263">
        <v>20</v>
      </c>
      <c r="V121" s="263">
        <v>21</v>
      </c>
      <c r="W121" s="264">
        <v>22</v>
      </c>
      <c r="X121" s="264">
        <v>23</v>
      </c>
      <c r="Y121" s="262" t="s">
        <v>193</v>
      </c>
      <c r="Z121" s="262" t="s">
        <v>193</v>
      </c>
    </row>
    <row r="122" spans="1:26" ht="20.149999999999999" customHeight="1">
      <c r="A122" s="262" t="s">
        <v>194</v>
      </c>
      <c r="B122" s="263" t="s">
        <v>8</v>
      </c>
      <c r="C122" s="263" t="s">
        <v>98</v>
      </c>
      <c r="D122" s="263" t="s">
        <v>118</v>
      </c>
      <c r="E122" s="263" t="s">
        <v>272</v>
      </c>
      <c r="F122" s="263" t="s">
        <v>1</v>
      </c>
      <c r="G122" s="263" t="s">
        <v>2</v>
      </c>
      <c r="H122" s="263" t="s">
        <v>3</v>
      </c>
      <c r="I122" s="263" t="s">
        <v>4</v>
      </c>
      <c r="J122" s="263" t="s">
        <v>5</v>
      </c>
      <c r="K122" s="263" t="s">
        <v>6</v>
      </c>
      <c r="L122" s="263" t="s">
        <v>7</v>
      </c>
      <c r="M122" s="263" t="s">
        <v>425</v>
      </c>
      <c r="N122" s="263" t="s">
        <v>426</v>
      </c>
      <c r="O122" s="263" t="s">
        <v>273</v>
      </c>
      <c r="P122" s="263" t="s">
        <v>274</v>
      </c>
      <c r="Q122" s="263" t="s">
        <v>275</v>
      </c>
      <c r="R122" s="263" t="s">
        <v>195</v>
      </c>
      <c r="S122" s="263" t="s">
        <v>196</v>
      </c>
      <c r="T122" s="263" t="s">
        <v>197</v>
      </c>
      <c r="U122" s="263" t="s">
        <v>285</v>
      </c>
      <c r="V122" s="263" t="s">
        <v>276</v>
      </c>
      <c r="W122" s="264" t="s">
        <v>277</v>
      </c>
      <c r="X122" s="264" t="s">
        <v>278</v>
      </c>
      <c r="Y122" s="262" t="s">
        <v>198</v>
      </c>
      <c r="Z122" s="262" t="s">
        <v>199</v>
      </c>
    </row>
    <row r="123" spans="1:26" ht="20.149999999999999" customHeight="1">
      <c r="A123" s="262">
        <v>4.9999999999999991</v>
      </c>
      <c r="B123" s="263">
        <v>17.600000000000001</v>
      </c>
      <c r="C123" s="263">
        <v>26.666499999999999</v>
      </c>
      <c r="D123" s="263">
        <v>16</v>
      </c>
      <c r="E123" s="263">
        <v>16</v>
      </c>
      <c r="F123" s="263">
        <v>11.000000000000002</v>
      </c>
      <c r="G123" s="263">
        <v>12.832599999999999</v>
      </c>
      <c r="H123" s="263">
        <v>12.46542</v>
      </c>
      <c r="I123" s="263">
        <v>11.000000000000002</v>
      </c>
      <c r="J123" s="263">
        <v>12.832599999999999</v>
      </c>
      <c r="K123" s="263">
        <v>11.666</v>
      </c>
      <c r="L123" s="263">
        <v>10.8</v>
      </c>
      <c r="M123" s="263">
        <v>16.75</v>
      </c>
      <c r="N123" s="263">
        <v>18.600000000000001</v>
      </c>
      <c r="O123" s="263">
        <v>15.124999999999996</v>
      </c>
      <c r="P123" s="263">
        <v>18.149999999999999</v>
      </c>
      <c r="Q123" s="263">
        <v>16.170000000000002</v>
      </c>
      <c r="R123" s="263">
        <v>14</v>
      </c>
      <c r="S123" s="263">
        <v>15.399999999999999</v>
      </c>
      <c r="T123" s="263">
        <v>13.2</v>
      </c>
      <c r="U123" s="263">
        <v>10.199999999999999</v>
      </c>
      <c r="V123" s="263">
        <v>13.2</v>
      </c>
      <c r="W123" s="263">
        <v>7.9199999999999982</v>
      </c>
      <c r="X123" s="263">
        <v>14.981999999999999</v>
      </c>
      <c r="Y123" s="264">
        <v>1</v>
      </c>
      <c r="Z123" s="264">
        <v>1</v>
      </c>
    </row>
    <row r="124" spans="1:26" ht="20.149999999999999" customHeight="1">
      <c r="A124" s="262">
        <v>9.9999999999999982</v>
      </c>
      <c r="B124" s="263">
        <v>23.2</v>
      </c>
      <c r="C124" s="263">
        <v>26.666499999999999</v>
      </c>
      <c r="D124" s="263">
        <v>16.2</v>
      </c>
      <c r="E124" s="263">
        <v>16</v>
      </c>
      <c r="F124" s="263">
        <v>11.000000000000002</v>
      </c>
      <c r="G124" s="263">
        <v>17.4163</v>
      </c>
      <c r="H124" s="263">
        <v>20.257709999999999</v>
      </c>
      <c r="I124" s="263">
        <v>11.000000000000002</v>
      </c>
      <c r="J124" s="263">
        <v>17.4163</v>
      </c>
      <c r="K124" s="263">
        <v>15.833</v>
      </c>
      <c r="L124" s="263">
        <v>14.399999999999999</v>
      </c>
      <c r="M124" s="263">
        <v>16.75</v>
      </c>
      <c r="N124" s="263">
        <v>24.799999999999997</v>
      </c>
      <c r="O124" s="263">
        <v>21.3125</v>
      </c>
      <c r="P124" s="263">
        <v>25.574999999999999</v>
      </c>
      <c r="Q124" s="263">
        <v>25.41</v>
      </c>
      <c r="R124" s="263">
        <v>22.000000000000004</v>
      </c>
      <c r="S124" s="263">
        <v>24.200000000000003</v>
      </c>
      <c r="T124" s="263">
        <v>19.799999999999997</v>
      </c>
      <c r="U124" s="263">
        <v>13.6</v>
      </c>
      <c r="V124" s="263">
        <v>17.600000000000001</v>
      </c>
      <c r="W124" s="263">
        <v>13.859999999999998</v>
      </c>
      <c r="X124" s="263">
        <v>21.110999999999997</v>
      </c>
      <c r="Y124" s="264">
        <v>1</v>
      </c>
      <c r="Z124" s="264">
        <v>1</v>
      </c>
    </row>
    <row r="125" spans="1:26" ht="20.149999999999999" customHeight="1">
      <c r="A125" s="262">
        <v>14.999999999999998</v>
      </c>
      <c r="B125" s="263">
        <v>26.466666666666669</v>
      </c>
      <c r="C125" s="263">
        <v>28.8887</v>
      </c>
      <c r="D125" s="263">
        <v>17.8</v>
      </c>
      <c r="E125" s="263">
        <v>17.333333333333332</v>
      </c>
      <c r="F125" s="263">
        <v>11.8</v>
      </c>
      <c r="G125" s="263">
        <v>21.877533333333332</v>
      </c>
      <c r="H125" s="263">
        <v>23.627053333333336</v>
      </c>
      <c r="I125" s="263">
        <v>13</v>
      </c>
      <c r="J125" s="263">
        <v>18.944200000000002</v>
      </c>
      <c r="K125" s="263">
        <v>18.888666666666669</v>
      </c>
      <c r="L125" s="263">
        <v>17.399999999999999</v>
      </c>
      <c r="M125" s="263">
        <v>16.75</v>
      </c>
      <c r="N125" s="263">
        <v>26.866666666666667</v>
      </c>
      <c r="O125" s="263">
        <v>25.625</v>
      </c>
      <c r="P125" s="263">
        <v>29.983333333333338</v>
      </c>
      <c r="Q125" s="263">
        <v>31.010000000000005</v>
      </c>
      <c r="R125" s="263">
        <v>24.666666666666671</v>
      </c>
      <c r="S125" s="263">
        <v>27.133333333333333</v>
      </c>
      <c r="T125" s="263">
        <v>22.200000000000003</v>
      </c>
      <c r="U125" s="263">
        <v>18.133333333333333</v>
      </c>
      <c r="V125" s="263">
        <v>23.466666666666669</v>
      </c>
      <c r="W125" s="263">
        <v>15.839999999999998</v>
      </c>
      <c r="X125" s="263">
        <v>23.154000000000003</v>
      </c>
      <c r="Y125" s="264">
        <v>1</v>
      </c>
      <c r="Z125" s="264">
        <v>1</v>
      </c>
    </row>
    <row r="126" spans="1:26" ht="20.149999999999999" customHeight="1">
      <c r="A126" s="262">
        <v>19.999999999999996</v>
      </c>
      <c r="B126" s="263">
        <v>28.900000000000002</v>
      </c>
      <c r="C126" s="263">
        <v>36.666399999999996</v>
      </c>
      <c r="D126" s="263">
        <v>22.000000000000004</v>
      </c>
      <c r="E126" s="263">
        <v>22.000000000000004</v>
      </c>
      <c r="F126" s="263">
        <v>13.100000000000001</v>
      </c>
      <c r="G126" s="263">
        <v>24.658149999999999</v>
      </c>
      <c r="H126" s="263">
        <v>26.470289999999999</v>
      </c>
      <c r="I126" s="263">
        <v>14</v>
      </c>
      <c r="J126" s="263">
        <v>19.70815</v>
      </c>
      <c r="K126" s="263">
        <v>20.416499999999999</v>
      </c>
      <c r="L126" s="263">
        <v>19.8</v>
      </c>
      <c r="M126" s="263">
        <v>19.75</v>
      </c>
      <c r="N126" s="263">
        <v>30.899999999999995</v>
      </c>
      <c r="O126" s="263">
        <v>29.700000000000003</v>
      </c>
      <c r="P126" s="263">
        <v>34.181249999999999</v>
      </c>
      <c r="Q126" s="263">
        <v>36.120000000000005</v>
      </c>
      <c r="R126" s="263">
        <v>27.2</v>
      </c>
      <c r="S126" s="263">
        <v>29.000000000000004</v>
      </c>
      <c r="T126" s="263">
        <v>27.1</v>
      </c>
      <c r="U126" s="263">
        <v>22.1</v>
      </c>
      <c r="V126" s="263">
        <v>28.6</v>
      </c>
      <c r="W126" s="263">
        <v>16.829999999999998</v>
      </c>
      <c r="X126" s="263">
        <v>24.1755</v>
      </c>
      <c r="Y126" s="264">
        <v>1</v>
      </c>
      <c r="Z126" s="264">
        <v>1</v>
      </c>
    </row>
    <row r="127" spans="1:26" ht="20.149999999999999" customHeight="1">
      <c r="A127" s="262">
        <v>24.999999999999996</v>
      </c>
      <c r="B127" s="263">
        <v>32.799999999999997</v>
      </c>
      <c r="C127" s="263">
        <v>41.333019999999998</v>
      </c>
      <c r="D127" s="263">
        <v>24.8</v>
      </c>
      <c r="E127" s="263">
        <v>24.8</v>
      </c>
      <c r="F127" s="263">
        <v>13.879999999999999</v>
      </c>
      <c r="G127" s="263">
        <v>26.326519999999999</v>
      </c>
      <c r="H127" s="263">
        <v>28.176231999999999</v>
      </c>
      <c r="I127" s="263">
        <v>16.799999999999997</v>
      </c>
      <c r="J127" s="263">
        <v>21.56</v>
      </c>
      <c r="K127" s="263">
        <v>23.649499999999996</v>
      </c>
      <c r="L127" s="263">
        <v>21.24</v>
      </c>
      <c r="M127" s="263">
        <v>21.55</v>
      </c>
      <c r="N127" s="263">
        <v>33.32</v>
      </c>
      <c r="O127" s="263">
        <v>32.56</v>
      </c>
      <c r="P127" s="263">
        <v>36.844999999999999</v>
      </c>
      <c r="Q127" s="263">
        <v>39.186</v>
      </c>
      <c r="R127" s="263">
        <v>28.96</v>
      </c>
      <c r="S127" s="263">
        <v>31.4</v>
      </c>
      <c r="T127" s="263">
        <v>32.519999999999996</v>
      </c>
      <c r="U127" s="263">
        <v>24.48</v>
      </c>
      <c r="V127" s="263">
        <v>31.679999999999996</v>
      </c>
      <c r="W127" s="263">
        <v>17.423999999999999</v>
      </c>
      <c r="X127" s="263">
        <v>25.202400000000001</v>
      </c>
      <c r="Y127" s="264">
        <v>1</v>
      </c>
      <c r="Z127" s="264">
        <v>1</v>
      </c>
    </row>
    <row r="128" spans="1:26" ht="20.149999999999999" customHeight="1">
      <c r="A128" s="262">
        <v>29.999999999999996</v>
      </c>
      <c r="B128" s="263">
        <v>36.266666666666666</v>
      </c>
      <c r="C128" s="263">
        <v>44.444099999999999</v>
      </c>
      <c r="D128" s="263">
        <v>26.666666666666664</v>
      </c>
      <c r="E128" s="263">
        <v>26.666666666666664</v>
      </c>
      <c r="F128" s="263">
        <v>14.4</v>
      </c>
      <c r="G128" s="263">
        <v>27.438766666666666</v>
      </c>
      <c r="H128" s="263">
        <v>29.313526666666668</v>
      </c>
      <c r="I128" s="263">
        <v>18.666666666666664</v>
      </c>
      <c r="J128" s="263">
        <v>23.466666666666665</v>
      </c>
      <c r="K128" s="263">
        <v>26.374583333333334</v>
      </c>
      <c r="L128" s="263">
        <v>22.200000000000003</v>
      </c>
      <c r="M128" s="263">
        <v>22.75</v>
      </c>
      <c r="N128" s="263">
        <v>34.933333333333337</v>
      </c>
      <c r="O128" s="263">
        <v>34.466666666666669</v>
      </c>
      <c r="P128" s="263">
        <v>38.62083333333333</v>
      </c>
      <c r="Q128" s="263">
        <v>41.580000000000005</v>
      </c>
      <c r="R128" s="263">
        <v>30.133333333333336</v>
      </c>
      <c r="S128" s="263">
        <v>33</v>
      </c>
      <c r="T128" s="263">
        <v>36.35</v>
      </c>
      <c r="U128" s="263">
        <v>26.35</v>
      </c>
      <c r="V128" s="263">
        <v>33.933333333333337</v>
      </c>
      <c r="W128" s="263">
        <v>18.28</v>
      </c>
      <c r="X128" s="263">
        <v>26.116999999999994</v>
      </c>
      <c r="Y128" s="264">
        <v>1</v>
      </c>
      <c r="Z128" s="264">
        <v>1</v>
      </c>
    </row>
    <row r="129" spans="1:26" ht="20.149999999999999" customHeight="1">
      <c r="A129" s="262">
        <v>35</v>
      </c>
      <c r="B129" s="263">
        <v>39.199999999999996</v>
      </c>
      <c r="C129" s="263">
        <v>46.666300000000007</v>
      </c>
      <c r="D129" s="263">
        <v>28</v>
      </c>
      <c r="E129" s="263">
        <v>28</v>
      </c>
      <c r="F129" s="263">
        <v>14.771428571428574</v>
      </c>
      <c r="G129" s="263">
        <v>28.233228571428569</v>
      </c>
      <c r="H129" s="263">
        <v>30.125880000000002</v>
      </c>
      <c r="I129" s="263">
        <v>20</v>
      </c>
      <c r="J129" s="263">
        <v>25.158844285714288</v>
      </c>
      <c r="K129" s="263">
        <v>28.321071428571429</v>
      </c>
      <c r="L129" s="263">
        <v>23.342857142857145</v>
      </c>
      <c r="M129" s="263">
        <v>23.607142857142858</v>
      </c>
      <c r="N129" s="263">
        <v>36.085714285714289</v>
      </c>
      <c r="O129" s="263">
        <v>35.828571428571429</v>
      </c>
      <c r="P129" s="263">
        <v>39.889285714285712</v>
      </c>
      <c r="Q129" s="263">
        <v>43.89</v>
      </c>
      <c r="R129" s="263">
        <v>30.971428571428572</v>
      </c>
      <c r="S129" s="263">
        <v>34.771428571428572</v>
      </c>
      <c r="T129" s="263">
        <v>39.085714285714289</v>
      </c>
      <c r="U129" s="263">
        <v>29.142857142857146</v>
      </c>
      <c r="V129" s="263">
        <v>36.571428571428569</v>
      </c>
      <c r="W129" s="263">
        <v>20.652857142857144</v>
      </c>
      <c r="X129" s="263">
        <v>27.439508571428568</v>
      </c>
      <c r="Y129" s="264">
        <v>1</v>
      </c>
      <c r="Z129" s="264">
        <v>1</v>
      </c>
    </row>
    <row r="130" spans="1:26" ht="20.149999999999999" customHeight="1">
      <c r="A130" s="262">
        <v>39.999999999999993</v>
      </c>
      <c r="B130" s="263">
        <v>41.8</v>
      </c>
      <c r="C130" s="263">
        <v>48.332949999999997</v>
      </c>
      <c r="D130" s="263">
        <v>29</v>
      </c>
      <c r="E130" s="263">
        <v>29</v>
      </c>
      <c r="F130" s="263">
        <v>15.05</v>
      </c>
      <c r="G130" s="263">
        <v>28.829075000000003</v>
      </c>
      <c r="H130" s="263">
        <v>30.735144999999999</v>
      </c>
      <c r="I130" s="263">
        <v>21</v>
      </c>
      <c r="J130" s="263">
        <v>26.59523875</v>
      </c>
      <c r="K130" s="263">
        <v>29.7809375</v>
      </c>
      <c r="L130" s="263">
        <v>25.2</v>
      </c>
      <c r="M130" s="263">
        <v>24.25</v>
      </c>
      <c r="N130" s="263">
        <v>36.950000000000003</v>
      </c>
      <c r="O130" s="263">
        <v>36.849999999999994</v>
      </c>
      <c r="P130" s="263">
        <v>40.840624999999996</v>
      </c>
      <c r="Q130" s="263">
        <v>47.345156250000002</v>
      </c>
      <c r="R130" s="263">
        <v>32.075000000000003</v>
      </c>
      <c r="S130" s="263">
        <v>38.874999999999993</v>
      </c>
      <c r="T130" s="263">
        <v>41.137500000000003</v>
      </c>
      <c r="U130" s="263">
        <v>32.087500000000006</v>
      </c>
      <c r="V130" s="263">
        <v>39.15</v>
      </c>
      <c r="W130" s="263">
        <v>23.321249999999999</v>
      </c>
      <c r="X130" s="263">
        <v>28.888319999999997</v>
      </c>
      <c r="Y130" s="264">
        <v>1</v>
      </c>
      <c r="Z130" s="264">
        <v>1</v>
      </c>
    </row>
    <row r="131" spans="1:26" ht="20.149999999999999" customHeight="1">
      <c r="A131" s="262">
        <v>45</v>
      </c>
      <c r="B131" s="263">
        <v>44.177777777777777</v>
      </c>
      <c r="C131" s="263">
        <v>49.629233333333339</v>
      </c>
      <c r="D131" s="263">
        <v>29.777777777777779</v>
      </c>
      <c r="E131" s="263">
        <v>29.777777777777779</v>
      </c>
      <c r="F131" s="263">
        <v>15.266666666666664</v>
      </c>
      <c r="G131" s="263">
        <v>29.292511111111111</v>
      </c>
      <c r="H131" s="263">
        <v>31.209017777777778</v>
      </c>
      <c r="I131" s="263">
        <v>21.777777777777779</v>
      </c>
      <c r="J131" s="263">
        <v>27.712434444444447</v>
      </c>
      <c r="K131" s="263">
        <v>30.916388888888886</v>
      </c>
      <c r="L131" s="263">
        <v>26.844444444444441</v>
      </c>
      <c r="M131" s="263">
        <v>24.75</v>
      </c>
      <c r="N131" s="263">
        <v>37.62222222222222</v>
      </c>
      <c r="O131" s="263">
        <v>37.644444444444446</v>
      </c>
      <c r="P131" s="263">
        <v>41.580555555555556</v>
      </c>
      <c r="Q131" s="263">
        <v>50.251249999999999</v>
      </c>
      <c r="R131" s="263">
        <v>34.988888888888894</v>
      </c>
      <c r="S131" s="263">
        <v>42.777777777777786</v>
      </c>
      <c r="T131" s="263">
        <v>42.733333333333334</v>
      </c>
      <c r="U131" s="263">
        <v>35.51111111111112</v>
      </c>
      <c r="V131" s="263">
        <v>41.955555555555556</v>
      </c>
      <c r="W131" s="263">
        <v>25.396666666666665</v>
      </c>
      <c r="X131" s="263">
        <v>30.01517333333333</v>
      </c>
      <c r="Y131" s="264">
        <v>1</v>
      </c>
      <c r="Z131" s="264">
        <v>1</v>
      </c>
    </row>
    <row r="132" spans="1:26" ht="20.149999999999999" customHeight="1">
      <c r="A132" s="262">
        <v>49.999999999999993</v>
      </c>
      <c r="B132" s="263">
        <v>46.4</v>
      </c>
      <c r="C132" s="263">
        <v>50.666260000000008</v>
      </c>
      <c r="D132" s="263">
        <v>30.400000000000002</v>
      </c>
      <c r="E132" s="263">
        <v>30.400000000000002</v>
      </c>
      <c r="F132" s="263">
        <v>15.440000000000001</v>
      </c>
      <c r="G132" s="263">
        <v>29.663260000000001</v>
      </c>
      <c r="H132" s="263">
        <v>31.588116000000003</v>
      </c>
      <c r="I132" s="263">
        <v>22.400000000000002</v>
      </c>
      <c r="J132" s="263">
        <v>28.606191000000003</v>
      </c>
      <c r="K132" s="263">
        <v>31.824749999999998</v>
      </c>
      <c r="L132" s="263">
        <v>28.16</v>
      </c>
      <c r="M132" s="263">
        <v>25.15</v>
      </c>
      <c r="N132" s="263">
        <v>38.159999999999997</v>
      </c>
      <c r="O132" s="263">
        <v>38.28</v>
      </c>
      <c r="P132" s="263">
        <v>42.172499999999999</v>
      </c>
      <c r="Q132" s="263">
        <v>52.576125000000005</v>
      </c>
      <c r="R132" s="263">
        <v>37.840000000000003</v>
      </c>
      <c r="S132" s="263">
        <v>45.9</v>
      </c>
      <c r="T132" s="263">
        <v>44.54</v>
      </c>
      <c r="U132" s="263">
        <v>38.870000000000005</v>
      </c>
      <c r="V132" s="263">
        <v>44.67</v>
      </c>
      <c r="W132" s="263">
        <v>27.056999999999999</v>
      </c>
      <c r="X132" s="263">
        <v>30.916655999999996</v>
      </c>
      <c r="Y132" s="264">
        <v>1</v>
      </c>
      <c r="Z132" s="264">
        <v>1</v>
      </c>
    </row>
    <row r="133" spans="1:26" ht="20.149999999999999" customHeight="1">
      <c r="A133" s="262">
        <v>59.999999999999993</v>
      </c>
      <c r="B133" s="263">
        <v>50.533333333333331</v>
      </c>
      <c r="C133" s="263">
        <v>52.221800000000002</v>
      </c>
      <c r="D133" s="263">
        <v>32.199999999999996</v>
      </c>
      <c r="E133" s="263">
        <v>31.333333333333332</v>
      </c>
      <c r="F133" s="263">
        <v>15.7</v>
      </c>
      <c r="G133" s="263">
        <v>30.219383333333337</v>
      </c>
      <c r="H133" s="263">
        <v>32.15676333333333</v>
      </c>
      <c r="I133" s="263">
        <v>23.333333333333332</v>
      </c>
      <c r="J133" s="263">
        <v>29.946825833333328</v>
      </c>
      <c r="K133" s="263">
        <v>33.187291666666667</v>
      </c>
      <c r="L133" s="263">
        <v>30.133333333333329</v>
      </c>
      <c r="M133" s="263">
        <v>25.75</v>
      </c>
      <c r="N133" s="263">
        <v>38.966666666666669</v>
      </c>
      <c r="O133" s="263">
        <v>39.233333333333334</v>
      </c>
      <c r="P133" s="263">
        <v>43.060416666666669</v>
      </c>
      <c r="Q133" s="263">
        <v>56.063437499999999</v>
      </c>
      <c r="R133" s="263">
        <v>43.841666666666669</v>
      </c>
      <c r="S133" s="263">
        <v>51.383333333333333</v>
      </c>
      <c r="T133" s="263">
        <v>51.016666666666666</v>
      </c>
      <c r="U133" s="263">
        <v>44.641666666666666</v>
      </c>
      <c r="V133" s="263">
        <v>49.475000000000009</v>
      </c>
      <c r="W133" s="263">
        <v>29.547500000000003</v>
      </c>
      <c r="X133" s="263">
        <v>32.268879999999996</v>
      </c>
      <c r="Y133" s="264">
        <v>1</v>
      </c>
      <c r="Z133" s="264">
        <v>1</v>
      </c>
    </row>
    <row r="134" spans="1:26" ht="20.149999999999999" customHeight="1">
      <c r="A134" s="262">
        <v>70</v>
      </c>
      <c r="B134" s="263">
        <v>54.4</v>
      </c>
      <c r="C134" s="263">
        <v>53.332900000000002</v>
      </c>
      <c r="D134" s="263">
        <v>35.4</v>
      </c>
      <c r="E134" s="263">
        <v>32</v>
      </c>
      <c r="F134" s="263">
        <v>15.885714285714284</v>
      </c>
      <c r="G134" s="263">
        <v>30.616614285714284</v>
      </c>
      <c r="H134" s="263">
        <v>32.562939999999998</v>
      </c>
      <c r="I134" s="263">
        <v>24</v>
      </c>
      <c r="J134" s="263">
        <v>30.904422142857136</v>
      </c>
      <c r="K134" s="263">
        <v>34.160535714285714</v>
      </c>
      <c r="L134" s="263">
        <v>31.542857142857144</v>
      </c>
      <c r="M134" s="263">
        <v>26.178571428571431</v>
      </c>
      <c r="N134" s="263">
        <v>39.542857142857144</v>
      </c>
      <c r="O134" s="263">
        <v>39.914285714285718</v>
      </c>
      <c r="P134" s="263">
        <v>43.69464285714286</v>
      </c>
      <c r="Q134" s="263">
        <v>58.554375</v>
      </c>
      <c r="R134" s="263">
        <v>49.150000000000006</v>
      </c>
      <c r="S134" s="263">
        <v>55.471428571428575</v>
      </c>
      <c r="T134" s="263">
        <v>57.800000000000004</v>
      </c>
      <c r="U134" s="263">
        <v>48.76428571428572</v>
      </c>
      <c r="V134" s="263">
        <v>52.907142857142858</v>
      </c>
      <c r="W134" s="263">
        <v>31.326428571428568</v>
      </c>
      <c r="X134" s="263">
        <v>33.234754285714288</v>
      </c>
      <c r="Y134" s="264">
        <v>1</v>
      </c>
      <c r="Z134" s="264">
        <v>1</v>
      </c>
    </row>
  </sheetData>
  <conditionalFormatting sqref="J6:P6">
    <cfRule type="top10" dxfId="470" priority="97" rank="1"/>
  </conditionalFormatting>
  <conditionalFormatting sqref="J7:P7">
    <cfRule type="top10" dxfId="469" priority="94" rank="1"/>
  </conditionalFormatting>
  <conditionalFormatting sqref="J8:P8">
    <cfRule type="top10" dxfId="468" priority="93" rank="1"/>
  </conditionalFormatting>
  <conditionalFormatting sqref="J9:P9">
    <cfRule type="top10" dxfId="467" priority="92" rank="1"/>
  </conditionalFormatting>
  <conditionalFormatting sqref="J10:P10">
    <cfRule type="top10" dxfId="466" priority="91" rank="1"/>
  </conditionalFormatting>
  <conditionalFormatting sqref="J11:P11">
    <cfRule type="top10" dxfId="465" priority="90" rank="1"/>
  </conditionalFormatting>
  <conditionalFormatting sqref="J12:P12">
    <cfRule type="top10" dxfId="464" priority="89" rank="1"/>
  </conditionalFormatting>
  <conditionalFormatting sqref="J13:P13">
    <cfRule type="top10" dxfId="463" priority="88" rank="1"/>
  </conditionalFormatting>
  <conditionalFormatting sqref="J14:P14">
    <cfRule type="top10" dxfId="462" priority="87" rank="1"/>
  </conditionalFormatting>
  <conditionalFormatting sqref="J15:P15">
    <cfRule type="top10" dxfId="461" priority="86" rank="1"/>
  </conditionalFormatting>
  <conditionalFormatting sqref="J16:P16">
    <cfRule type="top10" dxfId="460" priority="85" rank="1"/>
  </conditionalFormatting>
  <conditionalFormatting sqref="J17:P17">
    <cfRule type="top10" dxfId="459" priority="84" rank="1"/>
  </conditionalFormatting>
  <conditionalFormatting sqref="J18:P18">
    <cfRule type="top10" dxfId="458" priority="83" rank="1"/>
  </conditionalFormatting>
  <conditionalFormatting sqref="J19:P19">
    <cfRule type="top10" dxfId="457" priority="82" rank="1"/>
  </conditionalFormatting>
  <conditionalFormatting sqref="J20:P20">
    <cfRule type="top10" dxfId="456" priority="81" rank="1"/>
  </conditionalFormatting>
  <conditionalFormatting sqref="J21:P21">
    <cfRule type="top10" dxfId="455" priority="80" rank="1"/>
  </conditionalFormatting>
  <conditionalFormatting sqref="J22:P22">
    <cfRule type="top10" dxfId="454" priority="79" rank="1"/>
  </conditionalFormatting>
  <conditionalFormatting sqref="J23:P23">
    <cfRule type="top10" dxfId="453" priority="78" rank="1"/>
  </conditionalFormatting>
  <conditionalFormatting sqref="J24:P24">
    <cfRule type="top10" dxfId="452" priority="77" rank="1"/>
  </conditionalFormatting>
  <conditionalFormatting sqref="J25:P25">
    <cfRule type="top10" dxfId="451" priority="76" rank="1"/>
  </conditionalFormatting>
  <conditionalFormatting sqref="J26:P26">
    <cfRule type="top10" dxfId="450" priority="75" rank="1"/>
  </conditionalFormatting>
  <conditionalFormatting sqref="J27:P27">
    <cfRule type="top10" dxfId="449" priority="74" rank="1"/>
  </conditionalFormatting>
  <conditionalFormatting sqref="J28:P28">
    <cfRule type="top10" dxfId="448" priority="73" rank="1"/>
  </conditionalFormatting>
  <conditionalFormatting sqref="J29:P29">
    <cfRule type="top10" dxfId="447" priority="72" rank="1"/>
  </conditionalFormatting>
  <conditionalFormatting sqref="J30:P30">
    <cfRule type="top10" dxfId="446" priority="71" rank="1"/>
  </conditionalFormatting>
  <conditionalFormatting sqref="J31:P31">
    <cfRule type="top10" dxfId="445" priority="70" rank="1"/>
  </conditionalFormatting>
  <conditionalFormatting sqref="J32:P32">
    <cfRule type="top10" dxfId="444" priority="69" rank="1"/>
  </conditionalFormatting>
  <conditionalFormatting sqref="J33:P33">
    <cfRule type="top10" dxfId="443" priority="68" rank="1"/>
  </conditionalFormatting>
  <conditionalFormatting sqref="J34:P34">
    <cfRule type="top10" dxfId="442" priority="67" rank="1"/>
  </conditionalFormatting>
  <conditionalFormatting sqref="J35:P35">
    <cfRule type="top10" dxfId="441" priority="66" rank="1"/>
  </conditionalFormatting>
  <conditionalFormatting sqref="J36:P36">
    <cfRule type="top10" dxfId="440" priority="65" rank="1"/>
  </conditionalFormatting>
  <conditionalFormatting sqref="J37:P37">
    <cfRule type="top10" dxfId="439" priority="64" rank="1"/>
  </conditionalFormatting>
  <conditionalFormatting sqref="J38:P38">
    <cfRule type="top10" dxfId="438" priority="63" rank="1"/>
  </conditionalFormatting>
  <conditionalFormatting sqref="J39:P39">
    <cfRule type="top10" dxfId="437" priority="62" rank="1"/>
  </conditionalFormatting>
  <conditionalFormatting sqref="J40:P40">
    <cfRule type="top10" dxfId="436" priority="61" rank="1"/>
  </conditionalFormatting>
  <conditionalFormatting sqref="J41:P41">
    <cfRule type="top10" dxfId="435" priority="60" rank="1"/>
  </conditionalFormatting>
  <conditionalFormatting sqref="J42:P42">
    <cfRule type="top10" dxfId="434" priority="59" rank="1"/>
  </conditionalFormatting>
  <conditionalFormatting sqref="J43:P43">
    <cfRule type="top10" dxfId="433" priority="58" rank="1"/>
  </conditionalFormatting>
  <conditionalFormatting sqref="J44:P44">
    <cfRule type="top10" dxfId="432" priority="57" rank="1"/>
  </conditionalFormatting>
  <conditionalFormatting sqref="J45:P45">
    <cfRule type="top10" dxfId="431" priority="56" rank="1"/>
  </conditionalFormatting>
  <conditionalFormatting sqref="J46:P46">
    <cfRule type="top10" dxfId="430" priority="55" rank="1"/>
  </conditionalFormatting>
  <conditionalFormatting sqref="J47:P47">
    <cfRule type="top10" dxfId="429" priority="54" rank="1"/>
  </conditionalFormatting>
  <conditionalFormatting sqref="J48:O48">
    <cfRule type="top10" dxfId="428" priority="53" rank="1"/>
  </conditionalFormatting>
  <conditionalFormatting sqref="J49:O49">
    <cfRule type="top10" dxfId="427" priority="52" rank="1"/>
  </conditionalFormatting>
  <conditionalFormatting sqref="J50:O50">
    <cfRule type="top10" dxfId="426" priority="50" rank="1"/>
  </conditionalFormatting>
  <conditionalFormatting sqref="J51:O51">
    <cfRule type="top10" dxfId="425" priority="49" rank="1"/>
  </conditionalFormatting>
  <conditionalFormatting sqref="J52:O52">
    <cfRule type="top10" dxfId="424" priority="48" rank="1"/>
  </conditionalFormatting>
  <conditionalFormatting sqref="J56:P56">
    <cfRule type="top10" dxfId="423" priority="47" rank="1"/>
  </conditionalFormatting>
  <conditionalFormatting sqref="J57:P57">
    <cfRule type="top10" dxfId="422" priority="46" rank="1"/>
  </conditionalFormatting>
  <conditionalFormatting sqref="J58:P58">
    <cfRule type="top10" dxfId="421" priority="45" rank="1"/>
  </conditionalFormatting>
  <conditionalFormatting sqref="J59:P59">
    <cfRule type="top10" dxfId="420" priority="44" rank="1"/>
  </conditionalFormatting>
  <conditionalFormatting sqref="J60:P60">
    <cfRule type="top10" dxfId="419" priority="43" rank="1"/>
  </conditionalFormatting>
  <conditionalFormatting sqref="J61:P61">
    <cfRule type="top10" dxfId="418" priority="42" rank="1"/>
  </conditionalFormatting>
  <conditionalFormatting sqref="J62:P62">
    <cfRule type="top10" dxfId="417" priority="41" rank="1"/>
  </conditionalFormatting>
  <conditionalFormatting sqref="J63:P63">
    <cfRule type="top10" dxfId="416" priority="40" rank="1"/>
  </conditionalFormatting>
  <conditionalFormatting sqref="J64:P64">
    <cfRule type="top10" dxfId="415" priority="39" rank="1"/>
  </conditionalFormatting>
  <conditionalFormatting sqref="J65:P65">
    <cfRule type="top10" dxfId="414" priority="38" rank="1"/>
  </conditionalFormatting>
  <conditionalFormatting sqref="J66:P66">
    <cfRule type="top10" dxfId="413" priority="37" rank="1"/>
  </conditionalFormatting>
  <conditionalFormatting sqref="J67:P67">
    <cfRule type="top10" dxfId="412" priority="36" rank="1"/>
  </conditionalFormatting>
  <conditionalFormatting sqref="J68:P68">
    <cfRule type="top10" dxfId="411" priority="35" rank="1"/>
  </conditionalFormatting>
  <conditionalFormatting sqref="J69:P69">
    <cfRule type="top10" dxfId="410" priority="34" rank="1"/>
  </conditionalFormatting>
  <conditionalFormatting sqref="J70:P70">
    <cfRule type="top10" dxfId="409" priority="33" rank="1"/>
  </conditionalFormatting>
  <conditionalFormatting sqref="J71:P71">
    <cfRule type="top10" dxfId="408" priority="32" rank="1"/>
  </conditionalFormatting>
  <conditionalFormatting sqref="J72:P72">
    <cfRule type="top10" dxfId="407" priority="31" rank="1"/>
  </conditionalFormatting>
  <conditionalFormatting sqref="J73:P73">
    <cfRule type="top10" dxfId="406" priority="30" rank="1"/>
  </conditionalFormatting>
  <conditionalFormatting sqref="J74:P74">
    <cfRule type="top10" dxfId="405" priority="29" rank="1"/>
  </conditionalFormatting>
  <conditionalFormatting sqref="J75:P75">
    <cfRule type="top10" dxfId="404" priority="28" rank="1"/>
  </conditionalFormatting>
  <conditionalFormatting sqref="J76:P76">
    <cfRule type="top10" dxfId="403" priority="27" rank="1"/>
  </conditionalFormatting>
  <conditionalFormatting sqref="J77:P77">
    <cfRule type="top10" dxfId="402" priority="26" rank="1"/>
  </conditionalFormatting>
  <conditionalFormatting sqref="J78:P78">
    <cfRule type="top10" dxfId="401" priority="25" rank="1"/>
  </conditionalFormatting>
  <conditionalFormatting sqref="J79:P79">
    <cfRule type="top10" dxfId="400" priority="24" rank="1"/>
  </conditionalFormatting>
  <conditionalFormatting sqref="J80:P80">
    <cfRule type="top10" dxfId="399" priority="23" rank="1"/>
  </conditionalFormatting>
  <conditionalFormatting sqref="J81:P81">
    <cfRule type="top10" dxfId="398" priority="22" rank="1"/>
  </conditionalFormatting>
  <conditionalFormatting sqref="J82:P82">
    <cfRule type="top10" dxfId="397" priority="21" rank="1"/>
  </conditionalFormatting>
  <conditionalFormatting sqref="J83:P83">
    <cfRule type="top10" dxfId="396" priority="20" rank="1"/>
  </conditionalFormatting>
  <conditionalFormatting sqref="J84:P84">
    <cfRule type="top10" dxfId="395" priority="19" rank="1"/>
  </conditionalFormatting>
  <conditionalFormatting sqref="J85:P85">
    <cfRule type="top10" dxfId="394" priority="18" rank="1"/>
  </conditionalFormatting>
  <conditionalFormatting sqref="J86:P86">
    <cfRule type="top10" dxfId="393" priority="17" rank="1"/>
  </conditionalFormatting>
  <conditionalFormatting sqref="J87:P87">
    <cfRule type="top10" dxfId="392" priority="16" rank="1"/>
  </conditionalFormatting>
  <conditionalFormatting sqref="J88:P88">
    <cfRule type="top10" dxfId="391" priority="15" rank="1"/>
  </conditionalFormatting>
  <conditionalFormatting sqref="J89:P89">
    <cfRule type="top10" dxfId="390" priority="14" rank="1"/>
  </conditionalFormatting>
  <conditionalFormatting sqref="J90:P90">
    <cfRule type="top10" dxfId="389" priority="13" rank="1"/>
  </conditionalFormatting>
  <conditionalFormatting sqref="J91:P91">
    <cfRule type="top10" dxfId="388" priority="12" rank="1"/>
  </conditionalFormatting>
  <conditionalFormatting sqref="J92:P92">
    <cfRule type="top10" dxfId="387" priority="11" rank="1"/>
  </conditionalFormatting>
  <conditionalFormatting sqref="J93:P93">
    <cfRule type="top10" dxfId="386" priority="10" rank="1"/>
  </conditionalFormatting>
  <conditionalFormatting sqref="J94:P94">
    <cfRule type="top10" dxfId="385" priority="9" rank="1"/>
  </conditionalFormatting>
  <conditionalFormatting sqref="J95:P95">
    <cfRule type="top10" dxfId="384" priority="8" rank="1"/>
  </conditionalFormatting>
  <conditionalFormatting sqref="J96:P96">
    <cfRule type="top10" dxfId="383" priority="7" rank="1"/>
  </conditionalFormatting>
  <conditionalFormatting sqref="J97:P97">
    <cfRule type="top10" dxfId="382" priority="6" rank="1"/>
  </conditionalFormatting>
  <conditionalFormatting sqref="J98:O98">
    <cfRule type="top10" dxfId="381" priority="5" rank="1"/>
  </conditionalFormatting>
  <conditionalFormatting sqref="J99:O99">
    <cfRule type="top10" dxfId="380" priority="4" rank="1"/>
  </conditionalFormatting>
  <conditionalFormatting sqref="J100:O100">
    <cfRule type="top10" dxfId="379" priority="3" rank="1"/>
  </conditionalFormatting>
  <conditionalFormatting sqref="J101:O101">
    <cfRule type="top10" dxfId="378" priority="2" rank="1"/>
  </conditionalFormatting>
  <conditionalFormatting sqref="J102:O102">
    <cfRule type="top10" dxfId="377" priority="1" rank="1"/>
  </conditionalFormatting>
  <pageMargins left="1" right="1" top="1" bottom="1"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49"/>
  <sheetViews>
    <sheetView workbookViewId="0">
      <pane ySplit="3" topLeftCell="A4" activePane="bottomLeft" state="frozen"/>
      <selection pane="bottomLeft" sqref="A1:L1"/>
    </sheetView>
  </sheetViews>
  <sheetFormatPr defaultColWidth="10.7265625" defaultRowHeight="20.149999999999999" customHeight="1"/>
  <cols>
    <col min="1" max="11" width="10.7265625" style="453"/>
    <col min="12" max="12" width="15.7265625" style="454" customWidth="1"/>
    <col min="13" max="24" width="10.7265625" style="453"/>
    <col min="25" max="25" width="15.7265625" style="454" customWidth="1"/>
    <col min="26" max="26" width="10.7265625" style="453"/>
    <col min="27" max="27" width="10.7265625" style="454"/>
    <col min="28" max="28" width="89.54296875" style="456" customWidth="1"/>
    <col min="29" max="16384" width="10.7265625" style="453"/>
  </cols>
  <sheetData>
    <row r="1" spans="1:29" ht="20.149999999999999" customHeight="1">
      <c r="A1" s="767" t="s">
        <v>487</v>
      </c>
      <c r="B1" s="767"/>
      <c r="C1" s="767"/>
      <c r="D1" s="767"/>
      <c r="E1" s="767"/>
      <c r="F1" s="767"/>
      <c r="G1" s="767"/>
      <c r="H1" s="767"/>
      <c r="I1" s="767"/>
      <c r="J1" s="767"/>
      <c r="K1" s="767"/>
      <c r="L1" s="767"/>
      <c r="N1" s="767" t="s">
        <v>334</v>
      </c>
      <c r="O1" s="767"/>
      <c r="P1" s="767"/>
      <c r="Q1" s="767"/>
      <c r="R1" s="767"/>
      <c r="S1" s="767"/>
      <c r="T1" s="767"/>
      <c r="U1" s="767"/>
      <c r="V1" s="767"/>
      <c r="W1" s="767"/>
      <c r="AA1" s="767" t="s">
        <v>486</v>
      </c>
      <c r="AB1" s="767"/>
      <c r="AC1" s="455"/>
    </row>
    <row r="2" spans="1:29" ht="20.149999999999999" customHeight="1">
      <c r="A2" s="453" t="s">
        <v>294</v>
      </c>
      <c r="B2" s="453" t="s">
        <v>294</v>
      </c>
      <c r="C2" s="453" t="s">
        <v>295</v>
      </c>
      <c r="D2" s="453" t="s">
        <v>280</v>
      </c>
      <c r="E2" s="453" t="s">
        <v>280</v>
      </c>
      <c r="F2" s="453" t="s">
        <v>281</v>
      </c>
      <c r="G2" s="453" t="s">
        <v>296</v>
      </c>
      <c r="H2" s="453" t="s">
        <v>296</v>
      </c>
      <c r="I2" s="453" t="s">
        <v>296</v>
      </c>
      <c r="J2" s="453" t="s">
        <v>296</v>
      </c>
      <c r="K2" s="453" t="s">
        <v>297</v>
      </c>
      <c r="L2" s="454" t="s">
        <v>297</v>
      </c>
      <c r="N2" s="453" t="s">
        <v>294</v>
      </c>
      <c r="O2" s="453" t="s">
        <v>294</v>
      </c>
      <c r="P2" s="453" t="s">
        <v>295</v>
      </c>
      <c r="Q2" s="453" t="s">
        <v>280</v>
      </c>
      <c r="R2" s="453" t="s">
        <v>280</v>
      </c>
      <c r="S2" s="453" t="s">
        <v>281</v>
      </c>
      <c r="T2" s="453" t="s">
        <v>296</v>
      </c>
      <c r="U2" s="453" t="s">
        <v>296</v>
      </c>
      <c r="V2" s="453" t="s">
        <v>296</v>
      </c>
      <c r="W2" s="453" t="s">
        <v>296</v>
      </c>
      <c r="X2" s="453" t="s">
        <v>297</v>
      </c>
      <c r="Y2" s="454" t="s">
        <v>297</v>
      </c>
    </row>
    <row r="3" spans="1:29" ht="20.149999999999999" customHeight="1">
      <c r="A3" s="453" t="s">
        <v>298</v>
      </c>
      <c r="B3" s="453" t="s">
        <v>146</v>
      </c>
      <c r="C3" s="453" t="s">
        <v>298</v>
      </c>
      <c r="D3" s="453" t="s">
        <v>282</v>
      </c>
      <c r="E3" s="453" t="s">
        <v>283</v>
      </c>
      <c r="F3" s="453" t="s">
        <v>284</v>
      </c>
      <c r="G3" s="453" t="s">
        <v>299</v>
      </c>
      <c r="H3" s="453" t="s">
        <v>300</v>
      </c>
      <c r="I3" s="453" t="s">
        <v>301</v>
      </c>
      <c r="J3" s="453" t="s">
        <v>302</v>
      </c>
      <c r="K3" s="453" t="s">
        <v>298</v>
      </c>
      <c r="L3" s="454" t="s">
        <v>311</v>
      </c>
      <c r="N3" s="453" t="s">
        <v>298</v>
      </c>
      <c r="O3" s="453" t="s">
        <v>146</v>
      </c>
      <c r="P3" s="453" t="s">
        <v>298</v>
      </c>
      <c r="Q3" s="453" t="s">
        <v>282</v>
      </c>
      <c r="R3" s="453" t="s">
        <v>283</v>
      </c>
      <c r="S3" s="453" t="s">
        <v>284</v>
      </c>
      <c r="T3" s="453" t="s">
        <v>299</v>
      </c>
      <c r="U3" s="453" t="s">
        <v>300</v>
      </c>
      <c r="V3" s="453" t="s">
        <v>301</v>
      </c>
      <c r="W3" s="453" t="s">
        <v>302</v>
      </c>
      <c r="X3" s="453" t="s">
        <v>298</v>
      </c>
      <c r="Y3" s="454" t="s">
        <v>311</v>
      </c>
      <c r="AA3" s="454" t="s">
        <v>319</v>
      </c>
      <c r="AB3" s="456" t="s">
        <v>11</v>
      </c>
    </row>
    <row r="4" spans="1:29" ht="20.149999999999999" customHeight="1">
      <c r="A4" s="453">
        <v>1</v>
      </c>
      <c r="B4" s="453" t="s">
        <v>8</v>
      </c>
      <c r="C4" s="453">
        <v>1</v>
      </c>
      <c r="D4" s="453">
        <v>0</v>
      </c>
      <c r="E4" s="453">
        <v>25</v>
      </c>
      <c r="F4" s="453">
        <v>0.64</v>
      </c>
      <c r="G4" s="453">
        <v>1</v>
      </c>
      <c r="H4" s="453">
        <v>1</v>
      </c>
      <c r="I4" s="453">
        <v>1</v>
      </c>
      <c r="J4" s="453">
        <v>1</v>
      </c>
      <c r="K4" s="453">
        <v>1</v>
      </c>
      <c r="L4" s="454" t="s">
        <v>318</v>
      </c>
      <c r="N4" s="453">
        <v>1</v>
      </c>
      <c r="O4" s="453" t="s">
        <v>8</v>
      </c>
      <c r="P4" s="453">
        <v>1</v>
      </c>
      <c r="Q4" s="453">
        <v>0</v>
      </c>
      <c r="R4" s="453">
        <v>25</v>
      </c>
      <c r="S4" s="453">
        <v>0.64</v>
      </c>
      <c r="T4" s="453">
        <v>1</v>
      </c>
      <c r="U4" s="453">
        <v>1</v>
      </c>
      <c r="V4" s="453">
        <v>1</v>
      </c>
      <c r="W4" s="453">
        <v>1</v>
      </c>
      <c r="X4" s="453">
        <v>1</v>
      </c>
      <c r="Y4" s="454" t="s">
        <v>318</v>
      </c>
      <c r="AA4" s="454" t="s">
        <v>328</v>
      </c>
      <c r="AB4" s="456" t="s">
        <v>330</v>
      </c>
    </row>
    <row r="5" spans="1:29" ht="20.149999999999999" customHeight="1">
      <c r="A5" s="453">
        <v>1</v>
      </c>
      <c r="B5" s="453" t="s">
        <v>8</v>
      </c>
      <c r="C5" s="453">
        <v>1</v>
      </c>
      <c r="D5" s="453">
        <v>4</v>
      </c>
      <c r="E5" s="453">
        <v>25</v>
      </c>
      <c r="F5" s="453">
        <v>0</v>
      </c>
      <c r="G5" s="453">
        <v>1</v>
      </c>
      <c r="H5" s="453">
        <v>1</v>
      </c>
      <c r="I5" s="453">
        <v>1</v>
      </c>
      <c r="J5" s="453">
        <v>1</v>
      </c>
      <c r="K5" s="453">
        <v>1</v>
      </c>
      <c r="L5" s="454" t="s">
        <v>318</v>
      </c>
      <c r="N5" s="453">
        <v>1</v>
      </c>
      <c r="O5" s="453" t="s">
        <v>8</v>
      </c>
      <c r="P5" s="453">
        <v>1</v>
      </c>
      <c r="Q5" s="453">
        <v>4</v>
      </c>
      <c r="R5" s="453">
        <v>25</v>
      </c>
      <c r="S5" s="453">
        <v>0</v>
      </c>
      <c r="T5" s="453">
        <v>1</v>
      </c>
      <c r="U5" s="453">
        <v>1</v>
      </c>
      <c r="V5" s="453">
        <v>1</v>
      </c>
      <c r="W5" s="453">
        <v>1</v>
      </c>
      <c r="X5" s="453">
        <v>1</v>
      </c>
      <c r="Y5" s="454" t="s">
        <v>318</v>
      </c>
      <c r="AA5" s="454" t="s">
        <v>329</v>
      </c>
      <c r="AB5" s="456" t="s">
        <v>331</v>
      </c>
    </row>
    <row r="6" spans="1:29" ht="20.149999999999999" customHeight="1">
      <c r="A6" s="453">
        <v>1</v>
      </c>
      <c r="B6" s="453" t="s">
        <v>8</v>
      </c>
      <c r="C6" s="453" t="s">
        <v>303</v>
      </c>
      <c r="D6" s="453" t="s">
        <v>303</v>
      </c>
      <c r="E6" s="453" t="s">
        <v>303</v>
      </c>
      <c r="F6" s="453" t="s">
        <v>303</v>
      </c>
      <c r="G6" s="453" t="s">
        <v>303</v>
      </c>
      <c r="H6" s="453" t="s">
        <v>303</v>
      </c>
      <c r="I6" s="453" t="s">
        <v>303</v>
      </c>
      <c r="J6" s="453" t="s">
        <v>303</v>
      </c>
      <c r="K6" s="453" t="s">
        <v>303</v>
      </c>
      <c r="L6" s="454" t="s">
        <v>303</v>
      </c>
      <c r="N6" s="453">
        <v>1</v>
      </c>
      <c r="O6" s="453" t="s">
        <v>8</v>
      </c>
      <c r="P6" s="453" t="s">
        <v>303</v>
      </c>
      <c r="Q6" s="453" t="s">
        <v>303</v>
      </c>
      <c r="R6" s="453" t="s">
        <v>303</v>
      </c>
      <c r="S6" s="453" t="s">
        <v>303</v>
      </c>
      <c r="T6" s="453" t="s">
        <v>303</v>
      </c>
      <c r="U6" s="453" t="s">
        <v>303</v>
      </c>
      <c r="V6" s="453" t="s">
        <v>303</v>
      </c>
      <c r="W6" s="453" t="s">
        <v>303</v>
      </c>
      <c r="X6" s="453" t="s">
        <v>303</v>
      </c>
      <c r="Y6" s="454" t="s">
        <v>303</v>
      </c>
      <c r="AA6" s="454" t="str">
        <f>C2&amp;" "&amp;C3</f>
        <v>TRK No.</v>
      </c>
      <c r="AB6" s="456" t="s">
        <v>332</v>
      </c>
    </row>
    <row r="7" spans="1:29" ht="20.149999999999999" customHeight="1">
      <c r="A7" s="453">
        <v>1</v>
      </c>
      <c r="B7" s="453" t="s">
        <v>8</v>
      </c>
      <c r="C7" s="453">
        <v>2</v>
      </c>
      <c r="D7" s="453">
        <v>0</v>
      </c>
      <c r="E7" s="453">
        <v>8</v>
      </c>
      <c r="F7" s="453">
        <v>0.64</v>
      </c>
      <c r="G7" s="453">
        <v>1</v>
      </c>
      <c r="H7" s="453">
        <v>1</v>
      </c>
      <c r="I7" s="453">
        <v>1</v>
      </c>
      <c r="J7" s="453">
        <v>1</v>
      </c>
      <c r="K7" s="453">
        <v>1</v>
      </c>
      <c r="L7" s="454" t="s">
        <v>318</v>
      </c>
      <c r="N7" s="453">
        <v>1</v>
      </c>
      <c r="O7" s="453" t="s">
        <v>8</v>
      </c>
      <c r="P7" s="453">
        <v>2</v>
      </c>
      <c r="Q7" s="453">
        <v>0</v>
      </c>
      <c r="R7" s="453">
        <v>8</v>
      </c>
      <c r="S7" s="453">
        <v>0.64</v>
      </c>
      <c r="T7" s="453">
        <v>1</v>
      </c>
      <c r="U7" s="453">
        <v>1</v>
      </c>
      <c r="V7" s="453">
        <v>1</v>
      </c>
      <c r="W7" s="453">
        <v>1</v>
      </c>
      <c r="X7" s="453">
        <v>1</v>
      </c>
      <c r="Y7" s="454" t="s">
        <v>318</v>
      </c>
      <c r="AA7" s="454" t="str">
        <f>D2&amp;" "&amp;D3</f>
        <v>AXLE ft</v>
      </c>
      <c r="AB7" s="456" t="s">
        <v>320</v>
      </c>
    </row>
    <row r="8" spans="1:29" ht="20.149999999999999" customHeight="1">
      <c r="A8" s="453">
        <v>1</v>
      </c>
      <c r="B8" s="453" t="s">
        <v>8</v>
      </c>
      <c r="C8" s="453">
        <v>2</v>
      </c>
      <c r="D8" s="453">
        <v>14</v>
      </c>
      <c r="E8" s="453">
        <v>32</v>
      </c>
      <c r="F8" s="453">
        <v>0</v>
      </c>
      <c r="G8" s="453">
        <v>1</v>
      </c>
      <c r="H8" s="453">
        <v>1</v>
      </c>
      <c r="I8" s="453">
        <v>1</v>
      </c>
      <c r="J8" s="453">
        <v>1</v>
      </c>
      <c r="K8" s="453">
        <v>1</v>
      </c>
      <c r="L8" s="454" t="s">
        <v>318</v>
      </c>
      <c r="N8" s="453">
        <v>1</v>
      </c>
      <c r="O8" s="453" t="s">
        <v>8</v>
      </c>
      <c r="P8" s="453">
        <v>2</v>
      </c>
      <c r="Q8" s="453">
        <v>14</v>
      </c>
      <c r="R8" s="453">
        <v>32</v>
      </c>
      <c r="S8" s="453">
        <v>0</v>
      </c>
      <c r="T8" s="453">
        <v>1</v>
      </c>
      <c r="U8" s="453">
        <v>1</v>
      </c>
      <c r="V8" s="453">
        <v>1</v>
      </c>
      <c r="W8" s="453">
        <v>1</v>
      </c>
      <c r="X8" s="453">
        <v>1</v>
      </c>
      <c r="Y8" s="454" t="s">
        <v>318</v>
      </c>
      <c r="AA8" s="454" t="str">
        <f>E2&amp;" "&amp;E3</f>
        <v>AXLE kip</v>
      </c>
      <c r="AB8" s="456" t="s">
        <v>321</v>
      </c>
    </row>
    <row r="9" spans="1:29" ht="20.149999999999999" customHeight="1">
      <c r="A9" s="453">
        <v>1</v>
      </c>
      <c r="B9" s="453" t="s">
        <v>8</v>
      </c>
      <c r="C9" s="453">
        <v>2</v>
      </c>
      <c r="D9" s="453">
        <v>14</v>
      </c>
      <c r="E9" s="453">
        <v>32</v>
      </c>
      <c r="F9" s="453">
        <v>0</v>
      </c>
      <c r="G9" s="453">
        <v>1</v>
      </c>
      <c r="H9" s="453">
        <v>1</v>
      </c>
      <c r="I9" s="453">
        <v>1</v>
      </c>
      <c r="J9" s="453">
        <v>1</v>
      </c>
      <c r="K9" s="453">
        <v>1</v>
      </c>
      <c r="L9" s="454" t="s">
        <v>318</v>
      </c>
      <c r="N9" s="453">
        <v>1</v>
      </c>
      <c r="O9" s="453" t="s">
        <v>8</v>
      </c>
      <c r="P9" s="453">
        <v>2</v>
      </c>
      <c r="Q9" s="453">
        <v>14</v>
      </c>
      <c r="R9" s="453">
        <v>32</v>
      </c>
      <c r="S9" s="453">
        <v>0</v>
      </c>
      <c r="T9" s="453">
        <v>1</v>
      </c>
      <c r="U9" s="453">
        <v>1</v>
      </c>
      <c r="V9" s="453">
        <v>1</v>
      </c>
      <c r="W9" s="453">
        <v>1</v>
      </c>
      <c r="X9" s="453">
        <v>1</v>
      </c>
      <c r="Y9" s="454" t="s">
        <v>318</v>
      </c>
      <c r="AA9" s="454" t="str">
        <f>F2&amp;" "&amp;F3</f>
        <v>LANE klf</v>
      </c>
      <c r="AB9" s="456" t="s">
        <v>333</v>
      </c>
    </row>
    <row r="10" spans="1:29" ht="20.149999999999999" customHeight="1">
      <c r="A10" s="453" t="s">
        <v>304</v>
      </c>
      <c r="B10" s="453" t="s">
        <v>304</v>
      </c>
      <c r="C10" s="453" t="s">
        <v>304</v>
      </c>
      <c r="D10" s="453" t="s">
        <v>304</v>
      </c>
      <c r="E10" s="453" t="s">
        <v>304</v>
      </c>
      <c r="F10" s="453" t="s">
        <v>304</v>
      </c>
      <c r="G10" s="453" t="s">
        <v>304</v>
      </c>
      <c r="H10" s="453" t="s">
        <v>304</v>
      </c>
      <c r="I10" s="453" t="s">
        <v>304</v>
      </c>
      <c r="J10" s="453" t="s">
        <v>304</v>
      </c>
      <c r="K10" s="453" t="s">
        <v>304</v>
      </c>
      <c r="L10" s="454" t="s">
        <v>304</v>
      </c>
      <c r="N10" s="453">
        <v>1</v>
      </c>
      <c r="O10" s="453" t="s">
        <v>8</v>
      </c>
      <c r="P10" s="453" t="s">
        <v>303</v>
      </c>
      <c r="Q10" s="453" t="s">
        <v>303</v>
      </c>
      <c r="R10" s="453" t="s">
        <v>303</v>
      </c>
      <c r="S10" s="453" t="s">
        <v>303</v>
      </c>
      <c r="T10" s="453" t="s">
        <v>303</v>
      </c>
      <c r="U10" s="453" t="s">
        <v>303</v>
      </c>
      <c r="V10" s="453" t="s">
        <v>303</v>
      </c>
      <c r="W10" s="453" t="s">
        <v>303</v>
      </c>
      <c r="X10" s="453" t="s">
        <v>303</v>
      </c>
      <c r="Y10" s="454" t="s">
        <v>303</v>
      </c>
      <c r="AA10" s="454" t="str">
        <f>G2&amp;" "&amp;G3</f>
        <v>apply +M ?</v>
      </c>
      <c r="AB10" s="456" t="s">
        <v>324</v>
      </c>
    </row>
    <row r="11" spans="1:29" ht="20.149999999999999" customHeight="1">
      <c r="A11" s="453">
        <v>2</v>
      </c>
      <c r="B11" s="453" t="s">
        <v>98</v>
      </c>
      <c r="C11" s="453">
        <v>1</v>
      </c>
      <c r="D11" s="453">
        <v>0</v>
      </c>
      <c r="E11" s="453">
        <v>13.333333333333334</v>
      </c>
      <c r="F11" s="453">
        <v>0</v>
      </c>
      <c r="G11" s="453">
        <v>1</v>
      </c>
      <c r="H11" s="453">
        <v>1</v>
      </c>
      <c r="I11" s="453">
        <v>1</v>
      </c>
      <c r="J11" s="453">
        <v>1</v>
      </c>
      <c r="K11" s="453">
        <v>3</v>
      </c>
      <c r="L11" s="454" t="s">
        <v>312</v>
      </c>
      <c r="N11" s="453">
        <v>1</v>
      </c>
      <c r="O11" s="453" t="s">
        <v>8</v>
      </c>
      <c r="P11" s="453">
        <v>3</v>
      </c>
      <c r="Q11" s="453">
        <v>0</v>
      </c>
      <c r="R11" s="453">
        <v>8</v>
      </c>
      <c r="S11" s="453">
        <v>0.64</v>
      </c>
      <c r="T11" s="453">
        <v>1</v>
      </c>
      <c r="U11" s="453">
        <v>1</v>
      </c>
      <c r="V11" s="453">
        <v>1</v>
      </c>
      <c r="W11" s="453">
        <v>1</v>
      </c>
      <c r="X11" s="453">
        <v>1</v>
      </c>
      <c r="Y11" s="454" t="s">
        <v>318</v>
      </c>
      <c r="AA11" s="454" t="str">
        <f>H2&amp;" "&amp;H3</f>
        <v>apply -M ?</v>
      </c>
      <c r="AB11" s="456" t="s">
        <v>325</v>
      </c>
    </row>
    <row r="12" spans="1:29" ht="20.149999999999999" customHeight="1">
      <c r="A12" s="453">
        <v>2</v>
      </c>
      <c r="B12" s="453" t="s">
        <v>98</v>
      </c>
      <c r="C12" s="453">
        <v>1</v>
      </c>
      <c r="D12" s="453">
        <v>14</v>
      </c>
      <c r="E12" s="453">
        <v>53.333333333333336</v>
      </c>
      <c r="F12" s="453">
        <v>200</v>
      </c>
      <c r="G12" s="453">
        <v>1</v>
      </c>
      <c r="H12" s="453">
        <v>1</v>
      </c>
      <c r="I12" s="453">
        <v>1</v>
      </c>
      <c r="J12" s="453">
        <v>1</v>
      </c>
      <c r="K12" s="453">
        <v>3</v>
      </c>
      <c r="L12" s="454" t="s">
        <v>312</v>
      </c>
      <c r="N12" s="453">
        <v>1</v>
      </c>
      <c r="O12" s="453" t="s">
        <v>8</v>
      </c>
      <c r="P12" s="453">
        <v>3</v>
      </c>
      <c r="Q12" s="453">
        <v>14</v>
      </c>
      <c r="R12" s="453">
        <v>32</v>
      </c>
      <c r="S12" s="453">
        <v>0</v>
      </c>
      <c r="T12" s="453">
        <v>1</v>
      </c>
      <c r="U12" s="453">
        <v>1</v>
      </c>
      <c r="V12" s="453">
        <v>1</v>
      </c>
      <c r="W12" s="453">
        <v>1</v>
      </c>
      <c r="X12" s="453">
        <v>1</v>
      </c>
      <c r="Y12" s="454" t="s">
        <v>318</v>
      </c>
      <c r="AA12" s="454" t="str">
        <f>I2&amp;" "&amp;I3</f>
        <v>apply +V ?</v>
      </c>
      <c r="AB12" s="456" t="s">
        <v>323</v>
      </c>
    </row>
    <row r="13" spans="1:29" ht="20.149999999999999" customHeight="1">
      <c r="A13" s="453">
        <v>2</v>
      </c>
      <c r="B13" s="453" t="s">
        <v>98</v>
      </c>
      <c r="C13" s="453">
        <v>1</v>
      </c>
      <c r="D13" s="453">
        <v>14</v>
      </c>
      <c r="E13" s="453">
        <v>53.333333333333336</v>
      </c>
      <c r="F13" s="453">
        <v>0.2</v>
      </c>
      <c r="G13" s="453">
        <v>1</v>
      </c>
      <c r="H13" s="453">
        <v>1</v>
      </c>
      <c r="I13" s="453">
        <v>1</v>
      </c>
      <c r="J13" s="453">
        <v>1</v>
      </c>
      <c r="K13" s="453">
        <v>3</v>
      </c>
      <c r="L13" s="454" t="s">
        <v>312</v>
      </c>
      <c r="N13" s="453">
        <v>1</v>
      </c>
      <c r="O13" s="453" t="s">
        <v>8</v>
      </c>
      <c r="P13" s="453">
        <v>3</v>
      </c>
      <c r="Q13" s="453">
        <v>16.666666666666668</v>
      </c>
      <c r="R13" s="453">
        <v>32</v>
      </c>
      <c r="S13" s="453">
        <v>0</v>
      </c>
      <c r="T13" s="453">
        <v>1</v>
      </c>
      <c r="U13" s="453">
        <v>1</v>
      </c>
      <c r="V13" s="453">
        <v>1</v>
      </c>
      <c r="W13" s="453">
        <v>1</v>
      </c>
      <c r="X13" s="453">
        <v>1</v>
      </c>
      <c r="Y13" s="454" t="s">
        <v>318</v>
      </c>
      <c r="AA13" s="454" t="str">
        <f>J2&amp;" "&amp;J3</f>
        <v>apply -V ?</v>
      </c>
      <c r="AB13" s="456" t="s">
        <v>322</v>
      </c>
    </row>
    <row r="14" spans="1:29" ht="20.149999999999999" customHeight="1">
      <c r="A14" s="453" t="s">
        <v>304</v>
      </c>
      <c r="B14" s="453" t="s">
        <v>304</v>
      </c>
      <c r="C14" s="453" t="s">
        <v>304</v>
      </c>
      <c r="D14" s="453" t="s">
        <v>304</v>
      </c>
      <c r="E14" s="453" t="s">
        <v>304</v>
      </c>
      <c r="F14" s="453" t="s">
        <v>304</v>
      </c>
      <c r="G14" s="453" t="s">
        <v>304</v>
      </c>
      <c r="H14" s="453" t="s">
        <v>304</v>
      </c>
      <c r="I14" s="453" t="s">
        <v>304</v>
      </c>
      <c r="J14" s="453" t="s">
        <v>304</v>
      </c>
      <c r="K14" s="453" t="s">
        <v>304</v>
      </c>
      <c r="L14" s="454" t="s">
        <v>304</v>
      </c>
      <c r="N14" s="453">
        <v>1</v>
      </c>
      <c r="O14" s="453" t="s">
        <v>8</v>
      </c>
      <c r="P14" s="453" t="s">
        <v>303</v>
      </c>
      <c r="Q14" s="453" t="s">
        <v>303</v>
      </c>
      <c r="R14" s="453" t="s">
        <v>303</v>
      </c>
      <c r="S14" s="453" t="s">
        <v>303</v>
      </c>
      <c r="T14" s="453" t="s">
        <v>303</v>
      </c>
      <c r="U14" s="453" t="s">
        <v>303</v>
      </c>
      <c r="V14" s="453" t="s">
        <v>303</v>
      </c>
      <c r="W14" s="453" t="s">
        <v>303</v>
      </c>
      <c r="X14" s="453" t="s">
        <v>303</v>
      </c>
      <c r="Y14" s="454" t="s">
        <v>303</v>
      </c>
      <c r="AA14" s="454" t="str">
        <f>K2&amp;" "&amp;K3</f>
        <v>TYPE No.</v>
      </c>
      <c r="AB14" s="456" t="s">
        <v>326</v>
      </c>
    </row>
    <row r="15" spans="1:29" ht="20.149999999999999" customHeight="1">
      <c r="A15" s="453">
        <v>3</v>
      </c>
      <c r="B15" s="453" t="s">
        <v>118</v>
      </c>
      <c r="C15" s="453">
        <v>1</v>
      </c>
      <c r="D15" s="453">
        <v>0</v>
      </c>
      <c r="E15" s="453">
        <v>8</v>
      </c>
      <c r="F15" s="453">
        <v>0</v>
      </c>
      <c r="G15" s="453">
        <v>1</v>
      </c>
      <c r="H15" s="453">
        <v>1</v>
      </c>
      <c r="I15" s="453">
        <v>1</v>
      </c>
      <c r="J15" s="453">
        <v>1</v>
      </c>
      <c r="K15" s="453">
        <v>1</v>
      </c>
      <c r="L15" s="454" t="s">
        <v>318</v>
      </c>
      <c r="N15" s="453">
        <v>1</v>
      </c>
      <c r="O15" s="453" t="s">
        <v>8</v>
      </c>
      <c r="P15" s="453">
        <v>4</v>
      </c>
      <c r="Q15" s="453">
        <v>0</v>
      </c>
      <c r="R15" s="453">
        <v>8</v>
      </c>
      <c r="S15" s="453">
        <v>0.64</v>
      </c>
      <c r="T15" s="453">
        <v>1</v>
      </c>
      <c r="U15" s="453">
        <v>1</v>
      </c>
      <c r="V15" s="453">
        <v>1</v>
      </c>
      <c r="W15" s="453">
        <v>1</v>
      </c>
      <c r="X15" s="453">
        <v>1</v>
      </c>
      <c r="Y15" s="454" t="s">
        <v>318</v>
      </c>
      <c r="AA15" s="454" t="str">
        <f>K3&amp;" "&amp;K4</f>
        <v>No. 1</v>
      </c>
      <c r="AB15" s="456" t="s">
        <v>485</v>
      </c>
    </row>
    <row r="16" spans="1:29" ht="20.149999999999999" customHeight="1">
      <c r="A16" s="453">
        <v>3</v>
      </c>
      <c r="B16" s="453" t="s">
        <v>118</v>
      </c>
      <c r="C16" s="453">
        <v>1</v>
      </c>
      <c r="D16" s="453">
        <v>14</v>
      </c>
      <c r="E16" s="453">
        <v>32</v>
      </c>
      <c r="F16" s="453">
        <v>0</v>
      </c>
      <c r="G16" s="453">
        <v>1</v>
      </c>
      <c r="H16" s="453">
        <v>1</v>
      </c>
      <c r="I16" s="453">
        <v>1</v>
      </c>
      <c r="J16" s="453">
        <v>1</v>
      </c>
      <c r="K16" s="453">
        <v>1</v>
      </c>
      <c r="L16" s="454" t="s">
        <v>318</v>
      </c>
      <c r="N16" s="453">
        <v>1</v>
      </c>
      <c r="O16" s="453" t="s">
        <v>8</v>
      </c>
      <c r="P16" s="453">
        <v>4</v>
      </c>
      <c r="Q16" s="453">
        <v>14</v>
      </c>
      <c r="R16" s="453">
        <v>32</v>
      </c>
      <c r="S16" s="453">
        <v>0</v>
      </c>
      <c r="T16" s="453">
        <v>1</v>
      </c>
      <c r="U16" s="453">
        <v>1</v>
      </c>
      <c r="V16" s="453">
        <v>1</v>
      </c>
      <c r="W16" s="453">
        <v>1</v>
      </c>
      <c r="X16" s="453">
        <v>1</v>
      </c>
      <c r="Y16" s="454" t="s">
        <v>318</v>
      </c>
    </row>
    <row r="17" spans="1:25" ht="20.149999999999999" customHeight="1">
      <c r="A17" s="453">
        <v>3</v>
      </c>
      <c r="B17" s="453" t="s">
        <v>118</v>
      </c>
      <c r="C17" s="453">
        <v>1</v>
      </c>
      <c r="D17" s="453">
        <v>14</v>
      </c>
      <c r="E17" s="453">
        <v>32</v>
      </c>
      <c r="F17" s="453">
        <v>0</v>
      </c>
      <c r="G17" s="453">
        <v>1</v>
      </c>
      <c r="H17" s="453">
        <v>1</v>
      </c>
      <c r="I17" s="453">
        <v>1</v>
      </c>
      <c r="J17" s="453">
        <v>1</v>
      </c>
      <c r="K17" s="453">
        <v>1</v>
      </c>
      <c r="L17" s="454" t="s">
        <v>318</v>
      </c>
      <c r="N17" s="453">
        <v>1</v>
      </c>
      <c r="O17" s="453" t="s">
        <v>8</v>
      </c>
      <c r="P17" s="453">
        <v>4</v>
      </c>
      <c r="Q17" s="453">
        <v>19.333333333333332</v>
      </c>
      <c r="R17" s="453">
        <v>32</v>
      </c>
      <c r="S17" s="453">
        <v>0</v>
      </c>
      <c r="T17" s="453">
        <v>1</v>
      </c>
      <c r="U17" s="453">
        <v>1</v>
      </c>
      <c r="V17" s="453">
        <v>1</v>
      </c>
      <c r="W17" s="453">
        <v>1</v>
      </c>
      <c r="X17" s="453">
        <v>1</v>
      </c>
      <c r="Y17" s="454" t="s">
        <v>318</v>
      </c>
    </row>
    <row r="18" spans="1:25" ht="20.149999999999999" customHeight="1">
      <c r="A18" s="453">
        <v>3</v>
      </c>
      <c r="B18" s="453" t="s">
        <v>118</v>
      </c>
      <c r="C18" s="453" t="s">
        <v>303</v>
      </c>
      <c r="D18" s="453" t="s">
        <v>303</v>
      </c>
      <c r="E18" s="453" t="s">
        <v>303</v>
      </c>
      <c r="F18" s="453" t="s">
        <v>303</v>
      </c>
      <c r="G18" s="453" t="s">
        <v>303</v>
      </c>
      <c r="H18" s="453" t="s">
        <v>303</v>
      </c>
      <c r="I18" s="453" t="s">
        <v>303</v>
      </c>
      <c r="J18" s="453" t="s">
        <v>303</v>
      </c>
      <c r="K18" s="453" t="s">
        <v>303</v>
      </c>
      <c r="L18" s="454" t="s">
        <v>303</v>
      </c>
      <c r="N18" s="453">
        <v>1</v>
      </c>
      <c r="O18" s="453" t="s">
        <v>8</v>
      </c>
      <c r="P18" s="453" t="s">
        <v>303</v>
      </c>
      <c r="Q18" s="453" t="s">
        <v>303</v>
      </c>
      <c r="R18" s="453" t="s">
        <v>303</v>
      </c>
      <c r="S18" s="453" t="s">
        <v>303</v>
      </c>
      <c r="T18" s="453" t="s">
        <v>303</v>
      </c>
      <c r="U18" s="453" t="s">
        <v>303</v>
      </c>
      <c r="V18" s="453" t="s">
        <v>303</v>
      </c>
      <c r="W18" s="453" t="s">
        <v>303</v>
      </c>
      <c r="X18" s="453" t="s">
        <v>303</v>
      </c>
      <c r="Y18" s="454" t="s">
        <v>303</v>
      </c>
    </row>
    <row r="19" spans="1:25" ht="20.149999999999999" customHeight="1">
      <c r="A19" s="453">
        <v>3</v>
      </c>
      <c r="B19" s="453" t="s">
        <v>118</v>
      </c>
      <c r="C19" s="453">
        <v>2</v>
      </c>
      <c r="D19" s="453">
        <v>0</v>
      </c>
      <c r="E19" s="453">
        <v>18</v>
      </c>
      <c r="F19" s="453">
        <v>0.64</v>
      </c>
      <c r="G19" s="453">
        <v>1</v>
      </c>
      <c r="H19" s="453">
        <v>1</v>
      </c>
      <c r="I19" s="453">
        <v>0</v>
      </c>
      <c r="J19" s="453">
        <v>0</v>
      </c>
      <c r="K19" s="453">
        <v>1</v>
      </c>
      <c r="L19" s="454" t="s">
        <v>318</v>
      </c>
      <c r="N19" s="453">
        <v>1</v>
      </c>
      <c r="O19" s="453" t="s">
        <v>8</v>
      </c>
      <c r="P19" s="453">
        <v>5</v>
      </c>
      <c r="Q19" s="453">
        <v>0</v>
      </c>
      <c r="R19" s="453">
        <v>8</v>
      </c>
      <c r="S19" s="453">
        <v>0.64</v>
      </c>
      <c r="T19" s="453">
        <v>1</v>
      </c>
      <c r="U19" s="453">
        <v>1</v>
      </c>
      <c r="V19" s="453">
        <v>1</v>
      </c>
      <c r="W19" s="453">
        <v>1</v>
      </c>
      <c r="X19" s="453">
        <v>1</v>
      </c>
      <c r="Y19" s="454" t="s">
        <v>318</v>
      </c>
    </row>
    <row r="20" spans="1:25" ht="20.149999999999999" customHeight="1">
      <c r="A20" s="453">
        <v>3</v>
      </c>
      <c r="B20" s="453" t="s">
        <v>118</v>
      </c>
      <c r="C20" s="453">
        <v>2</v>
      </c>
      <c r="D20" s="453">
        <v>0</v>
      </c>
      <c r="E20" s="453">
        <v>0</v>
      </c>
      <c r="F20" s="453">
        <v>0</v>
      </c>
      <c r="G20" s="453">
        <v>1</v>
      </c>
      <c r="H20" s="453">
        <v>1</v>
      </c>
      <c r="I20" s="453">
        <v>0</v>
      </c>
      <c r="J20" s="453">
        <v>0</v>
      </c>
      <c r="K20" s="453">
        <v>1</v>
      </c>
      <c r="L20" s="454" t="s">
        <v>318</v>
      </c>
      <c r="N20" s="453">
        <v>1</v>
      </c>
      <c r="O20" s="453" t="s">
        <v>8</v>
      </c>
      <c r="P20" s="453">
        <v>5</v>
      </c>
      <c r="Q20" s="453">
        <v>14</v>
      </c>
      <c r="R20" s="453">
        <v>32</v>
      </c>
      <c r="S20" s="453">
        <v>0</v>
      </c>
      <c r="T20" s="453">
        <v>1</v>
      </c>
      <c r="U20" s="453">
        <v>1</v>
      </c>
      <c r="V20" s="453">
        <v>1</v>
      </c>
      <c r="W20" s="453">
        <v>1</v>
      </c>
      <c r="X20" s="453">
        <v>1</v>
      </c>
      <c r="Y20" s="454" t="s">
        <v>318</v>
      </c>
    </row>
    <row r="21" spans="1:25" ht="20.149999999999999" customHeight="1">
      <c r="A21" s="453">
        <v>3</v>
      </c>
      <c r="B21" s="453" t="s">
        <v>118</v>
      </c>
      <c r="C21" s="453" t="s">
        <v>303</v>
      </c>
      <c r="D21" s="453" t="s">
        <v>303</v>
      </c>
      <c r="E21" s="453" t="s">
        <v>303</v>
      </c>
      <c r="F21" s="453" t="s">
        <v>303</v>
      </c>
      <c r="G21" s="453" t="s">
        <v>303</v>
      </c>
      <c r="H21" s="453" t="s">
        <v>303</v>
      </c>
      <c r="I21" s="453" t="s">
        <v>303</v>
      </c>
      <c r="J21" s="453" t="s">
        <v>303</v>
      </c>
      <c r="K21" s="453" t="s">
        <v>303</v>
      </c>
      <c r="L21" s="454" t="s">
        <v>303</v>
      </c>
      <c r="N21" s="453">
        <v>1</v>
      </c>
      <c r="O21" s="453" t="s">
        <v>8</v>
      </c>
      <c r="P21" s="453">
        <v>5</v>
      </c>
      <c r="Q21" s="453">
        <v>22</v>
      </c>
      <c r="R21" s="453">
        <v>32</v>
      </c>
      <c r="S21" s="453">
        <v>0</v>
      </c>
      <c r="T21" s="453">
        <v>1</v>
      </c>
      <c r="U21" s="453">
        <v>1</v>
      </c>
      <c r="V21" s="453">
        <v>1</v>
      </c>
      <c r="W21" s="453">
        <v>1</v>
      </c>
      <c r="X21" s="453">
        <v>1</v>
      </c>
      <c r="Y21" s="454" t="s">
        <v>318</v>
      </c>
    </row>
    <row r="22" spans="1:25" ht="20.149999999999999" customHeight="1">
      <c r="A22" s="453">
        <v>3</v>
      </c>
      <c r="B22" s="453" t="s">
        <v>118</v>
      </c>
      <c r="C22" s="453">
        <v>3</v>
      </c>
      <c r="D22" s="453">
        <v>0</v>
      </c>
      <c r="E22" s="453">
        <v>26</v>
      </c>
      <c r="F22" s="453">
        <v>0.64</v>
      </c>
      <c r="G22" s="453">
        <v>0</v>
      </c>
      <c r="H22" s="453">
        <v>0</v>
      </c>
      <c r="I22" s="453">
        <v>1</v>
      </c>
      <c r="J22" s="453">
        <v>1</v>
      </c>
      <c r="K22" s="453">
        <v>1</v>
      </c>
      <c r="L22" s="454" t="s">
        <v>318</v>
      </c>
      <c r="N22" s="453">
        <v>1</v>
      </c>
      <c r="O22" s="453" t="s">
        <v>8</v>
      </c>
      <c r="P22" s="453" t="s">
        <v>303</v>
      </c>
      <c r="Q22" s="453" t="s">
        <v>303</v>
      </c>
      <c r="R22" s="453" t="s">
        <v>303</v>
      </c>
      <c r="S22" s="453" t="s">
        <v>303</v>
      </c>
      <c r="T22" s="453" t="s">
        <v>303</v>
      </c>
      <c r="U22" s="453" t="s">
        <v>303</v>
      </c>
      <c r="V22" s="453" t="s">
        <v>303</v>
      </c>
      <c r="W22" s="453" t="s">
        <v>303</v>
      </c>
      <c r="X22" s="453" t="s">
        <v>303</v>
      </c>
      <c r="Y22" s="454" t="s">
        <v>303</v>
      </c>
    </row>
    <row r="23" spans="1:25" ht="20.149999999999999" customHeight="1">
      <c r="A23" s="453" t="s">
        <v>304</v>
      </c>
      <c r="B23" s="453" t="s">
        <v>304</v>
      </c>
      <c r="C23" s="453" t="s">
        <v>304</v>
      </c>
      <c r="D23" s="453" t="s">
        <v>304</v>
      </c>
      <c r="E23" s="453" t="s">
        <v>304</v>
      </c>
      <c r="F23" s="453" t="s">
        <v>304</v>
      </c>
      <c r="G23" s="453" t="s">
        <v>304</v>
      </c>
      <c r="H23" s="453" t="s">
        <v>304</v>
      </c>
      <c r="I23" s="453" t="s">
        <v>304</v>
      </c>
      <c r="J23" s="453" t="s">
        <v>304</v>
      </c>
      <c r="K23" s="453" t="s">
        <v>304</v>
      </c>
      <c r="L23" s="454" t="s">
        <v>304</v>
      </c>
      <c r="N23" s="453">
        <v>1</v>
      </c>
      <c r="O23" s="453" t="s">
        <v>8</v>
      </c>
      <c r="P23" s="453">
        <v>6</v>
      </c>
      <c r="Q23" s="453">
        <v>0</v>
      </c>
      <c r="R23" s="453">
        <v>8</v>
      </c>
      <c r="S23" s="453">
        <v>0.64</v>
      </c>
      <c r="T23" s="453">
        <v>1</v>
      </c>
      <c r="U23" s="453">
        <v>1</v>
      </c>
      <c r="V23" s="453">
        <v>1</v>
      </c>
      <c r="W23" s="453">
        <v>1</v>
      </c>
      <c r="X23" s="453">
        <v>1</v>
      </c>
      <c r="Y23" s="454" t="s">
        <v>318</v>
      </c>
    </row>
    <row r="24" spans="1:25" ht="20.149999999999999" customHeight="1">
      <c r="A24" s="453">
        <v>4</v>
      </c>
      <c r="B24" s="453" t="s">
        <v>1</v>
      </c>
      <c r="C24" s="453">
        <v>1</v>
      </c>
      <c r="D24" s="453">
        <v>0</v>
      </c>
      <c r="E24" s="453">
        <v>12</v>
      </c>
      <c r="F24" s="453">
        <v>0</v>
      </c>
      <c r="G24" s="453">
        <v>1</v>
      </c>
      <c r="H24" s="453">
        <v>1</v>
      </c>
      <c r="I24" s="453">
        <v>1</v>
      </c>
      <c r="J24" s="453">
        <v>1</v>
      </c>
      <c r="K24" s="453">
        <v>3</v>
      </c>
      <c r="L24" s="454" t="s">
        <v>312</v>
      </c>
      <c r="N24" s="453">
        <v>1</v>
      </c>
      <c r="O24" s="453" t="s">
        <v>8</v>
      </c>
      <c r="P24" s="453">
        <v>6</v>
      </c>
      <c r="Q24" s="453">
        <v>14</v>
      </c>
      <c r="R24" s="453">
        <v>32</v>
      </c>
      <c r="S24" s="453">
        <v>0</v>
      </c>
      <c r="T24" s="453">
        <v>1</v>
      </c>
      <c r="U24" s="453">
        <v>1</v>
      </c>
      <c r="V24" s="453">
        <v>1</v>
      </c>
      <c r="W24" s="453">
        <v>1</v>
      </c>
      <c r="X24" s="453">
        <v>1</v>
      </c>
      <c r="Y24" s="454" t="s">
        <v>318</v>
      </c>
    </row>
    <row r="25" spans="1:25" ht="20.149999999999999" customHeight="1">
      <c r="A25" s="453">
        <v>4</v>
      </c>
      <c r="B25" s="453" t="s">
        <v>1</v>
      </c>
      <c r="C25" s="453">
        <v>1</v>
      </c>
      <c r="D25" s="453">
        <v>13</v>
      </c>
      <c r="E25" s="453">
        <v>22</v>
      </c>
      <c r="F25" s="453">
        <v>0</v>
      </c>
      <c r="G25" s="453">
        <v>1</v>
      </c>
      <c r="H25" s="453">
        <v>1</v>
      </c>
      <c r="I25" s="453">
        <v>1</v>
      </c>
      <c r="J25" s="453">
        <v>1</v>
      </c>
      <c r="K25" s="453">
        <v>3</v>
      </c>
      <c r="L25" s="454" t="s">
        <v>312</v>
      </c>
      <c r="N25" s="453">
        <v>1</v>
      </c>
      <c r="O25" s="453" t="s">
        <v>8</v>
      </c>
      <c r="P25" s="453">
        <v>6</v>
      </c>
      <c r="Q25" s="453">
        <v>24.666666666666664</v>
      </c>
      <c r="R25" s="453">
        <v>32</v>
      </c>
      <c r="S25" s="453">
        <v>0</v>
      </c>
      <c r="T25" s="453">
        <v>1</v>
      </c>
      <c r="U25" s="453">
        <v>1</v>
      </c>
      <c r="V25" s="453">
        <v>1</v>
      </c>
      <c r="W25" s="453">
        <v>1</v>
      </c>
      <c r="X25" s="453">
        <v>1</v>
      </c>
      <c r="Y25" s="454" t="s">
        <v>318</v>
      </c>
    </row>
    <row r="26" spans="1:25" ht="20.149999999999999" customHeight="1">
      <c r="A26" s="453" t="s">
        <v>304</v>
      </c>
      <c r="B26" s="453" t="s">
        <v>304</v>
      </c>
      <c r="C26" s="453" t="s">
        <v>304</v>
      </c>
      <c r="D26" s="453" t="s">
        <v>304</v>
      </c>
      <c r="E26" s="453" t="s">
        <v>304</v>
      </c>
      <c r="F26" s="453" t="s">
        <v>304</v>
      </c>
      <c r="G26" s="453" t="s">
        <v>304</v>
      </c>
      <c r="H26" s="453" t="s">
        <v>304</v>
      </c>
      <c r="I26" s="453" t="s">
        <v>304</v>
      </c>
      <c r="J26" s="453" t="s">
        <v>304</v>
      </c>
      <c r="K26" s="453" t="s">
        <v>304</v>
      </c>
      <c r="L26" s="454" t="s">
        <v>304</v>
      </c>
      <c r="N26" s="453">
        <v>1</v>
      </c>
      <c r="O26" s="453" t="s">
        <v>8</v>
      </c>
      <c r="P26" s="453" t="s">
        <v>303</v>
      </c>
      <c r="Q26" s="453" t="s">
        <v>303</v>
      </c>
      <c r="R26" s="453" t="s">
        <v>303</v>
      </c>
      <c r="S26" s="453" t="s">
        <v>303</v>
      </c>
      <c r="T26" s="453" t="s">
        <v>303</v>
      </c>
      <c r="U26" s="453" t="s">
        <v>303</v>
      </c>
      <c r="V26" s="453" t="s">
        <v>303</v>
      </c>
      <c r="W26" s="453" t="s">
        <v>303</v>
      </c>
      <c r="X26" s="453" t="s">
        <v>303</v>
      </c>
      <c r="Y26" s="454" t="s">
        <v>303</v>
      </c>
    </row>
    <row r="27" spans="1:25" ht="20.149999999999999" customHeight="1">
      <c r="A27" s="453">
        <v>5</v>
      </c>
      <c r="B27" s="453" t="s">
        <v>2</v>
      </c>
      <c r="C27" s="453">
        <v>1</v>
      </c>
      <c r="D27" s="453">
        <v>0</v>
      </c>
      <c r="E27" s="453">
        <v>22</v>
      </c>
      <c r="F27" s="453">
        <v>0</v>
      </c>
      <c r="G27" s="453">
        <v>1</v>
      </c>
      <c r="H27" s="453">
        <v>1</v>
      </c>
      <c r="I27" s="453">
        <v>1</v>
      </c>
      <c r="J27" s="453">
        <v>1</v>
      </c>
      <c r="K27" s="453">
        <v>3</v>
      </c>
      <c r="L27" s="454" t="s">
        <v>312</v>
      </c>
      <c r="N27" s="453">
        <v>1</v>
      </c>
      <c r="O27" s="453" t="s">
        <v>8</v>
      </c>
      <c r="P27" s="453">
        <v>7</v>
      </c>
      <c r="Q27" s="453">
        <v>0</v>
      </c>
      <c r="R27" s="453">
        <v>8</v>
      </c>
      <c r="S27" s="453">
        <v>0.64</v>
      </c>
      <c r="T27" s="453">
        <v>1</v>
      </c>
      <c r="U27" s="453">
        <v>1</v>
      </c>
      <c r="V27" s="453">
        <v>1</v>
      </c>
      <c r="W27" s="453">
        <v>1</v>
      </c>
      <c r="X27" s="453">
        <v>1</v>
      </c>
      <c r="Y27" s="454" t="s">
        <v>318</v>
      </c>
    </row>
    <row r="28" spans="1:25" ht="20.149999999999999" customHeight="1">
      <c r="A28" s="453">
        <v>5</v>
      </c>
      <c r="B28" s="453" t="s">
        <v>2</v>
      </c>
      <c r="C28" s="453">
        <v>1</v>
      </c>
      <c r="D28" s="453">
        <v>11</v>
      </c>
      <c r="E28" s="453">
        <v>22</v>
      </c>
      <c r="F28" s="453">
        <v>0</v>
      </c>
      <c r="G28" s="453">
        <v>1</v>
      </c>
      <c r="H28" s="453">
        <v>1</v>
      </c>
      <c r="I28" s="453">
        <v>1</v>
      </c>
      <c r="J28" s="453">
        <v>1</v>
      </c>
      <c r="K28" s="453">
        <v>3</v>
      </c>
      <c r="L28" s="454" t="s">
        <v>312</v>
      </c>
      <c r="N28" s="453">
        <v>1</v>
      </c>
      <c r="O28" s="453" t="s">
        <v>8</v>
      </c>
      <c r="P28" s="453">
        <v>7</v>
      </c>
      <c r="Q28" s="453">
        <v>14</v>
      </c>
      <c r="R28" s="453">
        <v>32</v>
      </c>
      <c r="S28" s="453">
        <v>0</v>
      </c>
      <c r="T28" s="453">
        <v>1</v>
      </c>
      <c r="U28" s="453">
        <v>1</v>
      </c>
      <c r="V28" s="453">
        <v>1</v>
      </c>
      <c r="W28" s="453">
        <v>1</v>
      </c>
      <c r="X28" s="453">
        <v>1</v>
      </c>
      <c r="Y28" s="454" t="s">
        <v>318</v>
      </c>
    </row>
    <row r="29" spans="1:25" ht="20.149999999999999" customHeight="1">
      <c r="A29" s="453">
        <v>5</v>
      </c>
      <c r="B29" s="453" t="s">
        <v>2</v>
      </c>
      <c r="C29" s="453">
        <v>1</v>
      </c>
      <c r="D29" s="453">
        <v>4.1669999999999998</v>
      </c>
      <c r="E29" s="453">
        <v>22</v>
      </c>
      <c r="F29" s="453">
        <v>0</v>
      </c>
      <c r="G29" s="453">
        <v>1</v>
      </c>
      <c r="H29" s="453">
        <v>1</v>
      </c>
      <c r="I29" s="453">
        <v>1</v>
      </c>
      <c r="J29" s="453">
        <v>1</v>
      </c>
      <c r="K29" s="453">
        <v>3</v>
      </c>
      <c r="L29" s="454" t="s">
        <v>312</v>
      </c>
      <c r="N29" s="453">
        <v>1</v>
      </c>
      <c r="O29" s="453" t="s">
        <v>8</v>
      </c>
      <c r="P29" s="453">
        <v>7</v>
      </c>
      <c r="Q29" s="453">
        <v>27.333333333333332</v>
      </c>
      <c r="R29" s="453">
        <v>32</v>
      </c>
      <c r="S29" s="453">
        <v>0</v>
      </c>
      <c r="T29" s="453">
        <v>1</v>
      </c>
      <c r="U29" s="453">
        <v>1</v>
      </c>
      <c r="V29" s="453">
        <v>1</v>
      </c>
      <c r="W29" s="453">
        <v>1</v>
      </c>
      <c r="X29" s="453">
        <v>1</v>
      </c>
      <c r="Y29" s="454" t="s">
        <v>318</v>
      </c>
    </row>
    <row r="30" spans="1:25" ht="20.149999999999999" customHeight="1">
      <c r="A30" s="453" t="s">
        <v>304</v>
      </c>
      <c r="B30" s="453" t="s">
        <v>304</v>
      </c>
      <c r="C30" s="453" t="s">
        <v>304</v>
      </c>
      <c r="D30" s="453" t="s">
        <v>304</v>
      </c>
      <c r="E30" s="453" t="s">
        <v>304</v>
      </c>
      <c r="F30" s="453" t="s">
        <v>304</v>
      </c>
      <c r="G30" s="453" t="s">
        <v>304</v>
      </c>
      <c r="H30" s="453" t="s">
        <v>304</v>
      </c>
      <c r="I30" s="453" t="s">
        <v>304</v>
      </c>
      <c r="J30" s="453" t="s">
        <v>304</v>
      </c>
      <c r="K30" s="453" t="s">
        <v>304</v>
      </c>
      <c r="L30" s="454" t="s">
        <v>304</v>
      </c>
      <c r="N30" s="453">
        <v>1</v>
      </c>
      <c r="O30" s="453" t="s">
        <v>8</v>
      </c>
      <c r="P30" s="453" t="s">
        <v>303</v>
      </c>
      <c r="Q30" s="453" t="s">
        <v>303</v>
      </c>
      <c r="R30" s="453" t="s">
        <v>303</v>
      </c>
      <c r="S30" s="453" t="s">
        <v>303</v>
      </c>
      <c r="T30" s="453" t="s">
        <v>303</v>
      </c>
      <c r="U30" s="453" t="s">
        <v>303</v>
      </c>
      <c r="V30" s="453" t="s">
        <v>303</v>
      </c>
      <c r="W30" s="453" t="s">
        <v>303</v>
      </c>
      <c r="X30" s="453" t="s">
        <v>303</v>
      </c>
      <c r="Y30" s="454" t="s">
        <v>303</v>
      </c>
    </row>
    <row r="31" spans="1:25" ht="20.149999999999999" customHeight="1">
      <c r="A31" s="453">
        <v>6</v>
      </c>
      <c r="B31" s="453" t="s">
        <v>3</v>
      </c>
      <c r="C31" s="453">
        <v>1</v>
      </c>
      <c r="D31" s="453">
        <v>0</v>
      </c>
      <c r="E31" s="453">
        <v>13.9</v>
      </c>
      <c r="F31" s="453">
        <v>0</v>
      </c>
      <c r="G31" s="453">
        <v>1</v>
      </c>
      <c r="H31" s="453">
        <v>1</v>
      </c>
      <c r="I31" s="453">
        <v>1</v>
      </c>
      <c r="J31" s="453">
        <v>1</v>
      </c>
      <c r="K31" s="453">
        <v>3</v>
      </c>
      <c r="L31" s="454" t="s">
        <v>312</v>
      </c>
      <c r="N31" s="453">
        <v>1</v>
      </c>
      <c r="O31" s="453" t="s">
        <v>8</v>
      </c>
      <c r="P31" s="453">
        <v>8</v>
      </c>
      <c r="Q31" s="453">
        <v>0</v>
      </c>
      <c r="R31" s="453">
        <v>8</v>
      </c>
      <c r="S31" s="453">
        <v>0.64</v>
      </c>
      <c r="T31" s="453">
        <v>1</v>
      </c>
      <c r="U31" s="453">
        <v>1</v>
      </c>
      <c r="V31" s="453">
        <v>1</v>
      </c>
      <c r="W31" s="453">
        <v>1</v>
      </c>
      <c r="X31" s="453">
        <v>1</v>
      </c>
      <c r="Y31" s="454" t="s">
        <v>318</v>
      </c>
    </row>
    <row r="32" spans="1:25" ht="20.149999999999999" customHeight="1">
      <c r="A32" s="453">
        <v>6</v>
      </c>
      <c r="B32" s="453" t="s">
        <v>3</v>
      </c>
      <c r="C32" s="453">
        <v>1</v>
      </c>
      <c r="D32" s="453">
        <v>9.1669999999999998</v>
      </c>
      <c r="E32" s="453">
        <v>18.7</v>
      </c>
      <c r="F32" s="453">
        <v>0</v>
      </c>
      <c r="G32" s="453">
        <v>1</v>
      </c>
      <c r="H32" s="453">
        <v>1</v>
      </c>
      <c r="I32" s="453">
        <v>1</v>
      </c>
      <c r="J32" s="453">
        <v>1</v>
      </c>
      <c r="K32" s="453">
        <v>3</v>
      </c>
      <c r="L32" s="454" t="s">
        <v>312</v>
      </c>
      <c r="N32" s="453">
        <v>1</v>
      </c>
      <c r="O32" s="453" t="s">
        <v>8</v>
      </c>
      <c r="P32" s="453">
        <v>8</v>
      </c>
      <c r="Q32" s="453">
        <v>14</v>
      </c>
      <c r="R32" s="453">
        <v>32</v>
      </c>
      <c r="S32" s="453">
        <v>0</v>
      </c>
      <c r="T32" s="453">
        <v>1</v>
      </c>
      <c r="U32" s="453">
        <v>1</v>
      </c>
      <c r="V32" s="453">
        <v>1</v>
      </c>
      <c r="W32" s="453">
        <v>1</v>
      </c>
      <c r="X32" s="453">
        <v>1</v>
      </c>
      <c r="Y32" s="454" t="s">
        <v>318</v>
      </c>
    </row>
    <row r="33" spans="1:25" ht="20.149999999999999" customHeight="1">
      <c r="A33" s="453">
        <v>6</v>
      </c>
      <c r="B33" s="453" t="s">
        <v>3</v>
      </c>
      <c r="C33" s="453">
        <v>1</v>
      </c>
      <c r="D33" s="453">
        <v>4.1669999999999998</v>
      </c>
      <c r="E33" s="453">
        <v>18.7</v>
      </c>
      <c r="F33" s="453">
        <v>0</v>
      </c>
      <c r="G33" s="453">
        <v>1</v>
      </c>
      <c r="H33" s="453">
        <v>1</v>
      </c>
      <c r="I33" s="453">
        <v>1</v>
      </c>
      <c r="J33" s="453">
        <v>1</v>
      </c>
      <c r="K33" s="453">
        <v>3</v>
      </c>
      <c r="L33" s="454" t="s">
        <v>312</v>
      </c>
      <c r="N33" s="453">
        <v>1</v>
      </c>
      <c r="O33" s="453" t="s">
        <v>8</v>
      </c>
      <c r="P33" s="453">
        <v>8</v>
      </c>
      <c r="Q33" s="453">
        <v>30</v>
      </c>
      <c r="R33" s="453">
        <v>32</v>
      </c>
      <c r="S33" s="453">
        <v>0</v>
      </c>
      <c r="T33" s="453">
        <v>1</v>
      </c>
      <c r="U33" s="453">
        <v>1</v>
      </c>
      <c r="V33" s="453">
        <v>1</v>
      </c>
      <c r="W33" s="453">
        <v>1</v>
      </c>
      <c r="X33" s="453">
        <v>1</v>
      </c>
      <c r="Y33" s="454" t="s">
        <v>318</v>
      </c>
    </row>
    <row r="34" spans="1:25" ht="20.149999999999999" customHeight="1">
      <c r="A34" s="453">
        <v>6</v>
      </c>
      <c r="B34" s="453" t="s">
        <v>3</v>
      </c>
      <c r="C34" s="453">
        <v>1</v>
      </c>
      <c r="D34" s="453">
        <v>4.1669999999999998</v>
      </c>
      <c r="E34" s="453">
        <v>18.7</v>
      </c>
      <c r="F34" s="453">
        <v>0</v>
      </c>
      <c r="G34" s="453">
        <v>1</v>
      </c>
      <c r="H34" s="453">
        <v>1</v>
      </c>
      <c r="I34" s="453">
        <v>1</v>
      </c>
      <c r="J34" s="453">
        <v>1</v>
      </c>
      <c r="K34" s="453">
        <v>3</v>
      </c>
      <c r="L34" s="454" t="s">
        <v>312</v>
      </c>
      <c r="N34" s="453">
        <v>1</v>
      </c>
      <c r="O34" s="453" t="s">
        <v>8</v>
      </c>
      <c r="P34" s="453" t="s">
        <v>303</v>
      </c>
      <c r="Q34" s="453" t="s">
        <v>303</v>
      </c>
      <c r="R34" s="453" t="s">
        <v>303</v>
      </c>
      <c r="S34" s="453" t="s">
        <v>303</v>
      </c>
      <c r="T34" s="453" t="s">
        <v>303</v>
      </c>
      <c r="U34" s="453" t="s">
        <v>303</v>
      </c>
      <c r="V34" s="453" t="s">
        <v>303</v>
      </c>
      <c r="W34" s="453" t="s">
        <v>303</v>
      </c>
      <c r="X34" s="453" t="s">
        <v>303</v>
      </c>
      <c r="Y34" s="454" t="s">
        <v>303</v>
      </c>
    </row>
    <row r="35" spans="1:25" ht="20.149999999999999" customHeight="1">
      <c r="A35" s="453" t="s">
        <v>304</v>
      </c>
      <c r="B35" s="453" t="s">
        <v>304</v>
      </c>
      <c r="C35" s="453" t="s">
        <v>304</v>
      </c>
      <c r="D35" s="453" t="s">
        <v>304</v>
      </c>
      <c r="E35" s="453" t="s">
        <v>304</v>
      </c>
      <c r="F35" s="453" t="s">
        <v>304</v>
      </c>
      <c r="G35" s="453" t="s">
        <v>304</v>
      </c>
      <c r="H35" s="453" t="s">
        <v>304</v>
      </c>
      <c r="I35" s="453" t="s">
        <v>304</v>
      </c>
      <c r="J35" s="453" t="s">
        <v>304</v>
      </c>
      <c r="K35" s="453" t="s">
        <v>304</v>
      </c>
      <c r="L35" s="454" t="s">
        <v>304</v>
      </c>
      <c r="N35" s="453">
        <v>1</v>
      </c>
      <c r="O35" s="453" t="s">
        <v>8</v>
      </c>
      <c r="P35" s="453">
        <v>9</v>
      </c>
      <c r="Q35" s="453">
        <v>0</v>
      </c>
      <c r="R35" s="453">
        <v>7.2</v>
      </c>
      <c r="S35" s="453">
        <v>0.57600000000000007</v>
      </c>
      <c r="T35" s="453">
        <v>0</v>
      </c>
      <c r="U35" s="453">
        <v>1</v>
      </c>
      <c r="V35" s="453">
        <v>0</v>
      </c>
      <c r="W35" s="453">
        <v>0</v>
      </c>
      <c r="X35" s="453">
        <v>1</v>
      </c>
      <c r="Y35" s="454" t="s">
        <v>318</v>
      </c>
    </row>
    <row r="36" spans="1:25" ht="20.149999999999999" customHeight="1">
      <c r="A36" s="453">
        <v>7</v>
      </c>
      <c r="B36" s="453" t="s">
        <v>4</v>
      </c>
      <c r="C36" s="453">
        <v>1</v>
      </c>
      <c r="D36" s="453">
        <v>0</v>
      </c>
      <c r="E36" s="453">
        <v>12</v>
      </c>
      <c r="F36" s="453">
        <v>0</v>
      </c>
      <c r="G36" s="453">
        <v>1</v>
      </c>
      <c r="H36" s="453">
        <v>1</v>
      </c>
      <c r="I36" s="453">
        <v>1</v>
      </c>
      <c r="J36" s="453">
        <v>1</v>
      </c>
      <c r="K36" s="453">
        <v>3</v>
      </c>
      <c r="L36" s="454" t="s">
        <v>312</v>
      </c>
      <c r="N36" s="453">
        <v>1</v>
      </c>
      <c r="O36" s="453" t="s">
        <v>8</v>
      </c>
      <c r="P36" s="453">
        <v>9</v>
      </c>
      <c r="Q36" s="453">
        <v>14</v>
      </c>
      <c r="R36" s="453">
        <v>28.8</v>
      </c>
      <c r="S36" s="453">
        <v>0</v>
      </c>
      <c r="T36" s="453">
        <v>0</v>
      </c>
      <c r="U36" s="453">
        <v>1</v>
      </c>
      <c r="V36" s="453">
        <v>0</v>
      </c>
      <c r="W36" s="453">
        <v>0</v>
      </c>
      <c r="X36" s="453">
        <v>1</v>
      </c>
      <c r="Y36" s="454" t="s">
        <v>318</v>
      </c>
    </row>
    <row r="37" spans="1:25" ht="20.149999999999999" customHeight="1">
      <c r="A37" s="453">
        <v>7</v>
      </c>
      <c r="B37" s="453" t="s">
        <v>4</v>
      </c>
      <c r="C37" s="453">
        <v>1</v>
      </c>
      <c r="D37" s="453">
        <v>10</v>
      </c>
      <c r="E37" s="453">
        <v>22</v>
      </c>
      <c r="F37" s="453">
        <v>0</v>
      </c>
      <c r="G37" s="453">
        <v>1</v>
      </c>
      <c r="H37" s="453">
        <v>1</v>
      </c>
      <c r="I37" s="453">
        <v>1</v>
      </c>
      <c r="J37" s="453">
        <v>1</v>
      </c>
      <c r="K37" s="453">
        <v>3</v>
      </c>
      <c r="L37" s="454" t="s">
        <v>312</v>
      </c>
      <c r="N37" s="453">
        <v>1</v>
      </c>
      <c r="O37" s="453" t="s">
        <v>8</v>
      </c>
      <c r="P37" s="453">
        <v>9</v>
      </c>
      <c r="Q37" s="453">
        <v>14</v>
      </c>
      <c r="R37" s="453">
        <v>28.8</v>
      </c>
      <c r="S37" s="453">
        <v>0</v>
      </c>
      <c r="T37" s="453">
        <v>0</v>
      </c>
      <c r="U37" s="453">
        <v>1</v>
      </c>
      <c r="V37" s="453">
        <v>0</v>
      </c>
      <c r="W37" s="453">
        <v>0</v>
      </c>
      <c r="X37" s="453">
        <v>1</v>
      </c>
      <c r="Y37" s="454" t="s">
        <v>318</v>
      </c>
    </row>
    <row r="38" spans="1:25" ht="20.149999999999999" customHeight="1">
      <c r="A38" s="453">
        <v>7</v>
      </c>
      <c r="B38" s="453" t="s">
        <v>4</v>
      </c>
      <c r="C38" s="453">
        <v>1</v>
      </c>
      <c r="D38" s="453">
        <v>20</v>
      </c>
      <c r="E38" s="453">
        <v>22</v>
      </c>
      <c r="F38" s="453">
        <v>0</v>
      </c>
      <c r="G38" s="453">
        <v>1</v>
      </c>
      <c r="H38" s="453">
        <v>1</v>
      </c>
      <c r="I38" s="453">
        <v>1</v>
      </c>
      <c r="J38" s="453">
        <v>1</v>
      </c>
      <c r="K38" s="453">
        <v>3</v>
      </c>
      <c r="L38" s="454" t="s">
        <v>312</v>
      </c>
      <c r="N38" s="453">
        <v>1</v>
      </c>
      <c r="O38" s="453" t="s">
        <v>8</v>
      </c>
      <c r="P38" s="453">
        <v>9</v>
      </c>
      <c r="Q38" s="453">
        <v>154.80000000000001</v>
      </c>
      <c r="R38" s="453">
        <v>7.2</v>
      </c>
      <c r="S38" s="453">
        <v>0</v>
      </c>
      <c r="T38" s="453">
        <v>0</v>
      </c>
      <c r="U38" s="453">
        <v>1</v>
      </c>
      <c r="V38" s="453">
        <v>0</v>
      </c>
      <c r="W38" s="453">
        <v>0</v>
      </c>
      <c r="X38" s="453">
        <v>1</v>
      </c>
      <c r="Y38" s="454" t="s">
        <v>318</v>
      </c>
    </row>
    <row r="39" spans="1:25" ht="20.149999999999999" customHeight="1">
      <c r="A39" s="453" t="s">
        <v>304</v>
      </c>
      <c r="B39" s="453" t="s">
        <v>304</v>
      </c>
      <c r="C39" s="453" t="s">
        <v>304</v>
      </c>
      <c r="D39" s="453" t="s">
        <v>304</v>
      </c>
      <c r="E39" s="453" t="s">
        <v>304</v>
      </c>
      <c r="F39" s="453" t="s">
        <v>304</v>
      </c>
      <c r="G39" s="453" t="s">
        <v>304</v>
      </c>
      <c r="H39" s="453" t="s">
        <v>304</v>
      </c>
      <c r="I39" s="453" t="s">
        <v>304</v>
      </c>
      <c r="J39" s="453" t="s">
        <v>304</v>
      </c>
      <c r="K39" s="453" t="s">
        <v>304</v>
      </c>
      <c r="L39" s="454" t="s">
        <v>304</v>
      </c>
      <c r="N39" s="453">
        <v>1</v>
      </c>
      <c r="O39" s="453" t="s">
        <v>8</v>
      </c>
      <c r="P39" s="453">
        <v>9</v>
      </c>
      <c r="Q39" s="453">
        <v>14</v>
      </c>
      <c r="R39" s="453">
        <v>28.8</v>
      </c>
      <c r="S39" s="453">
        <v>0</v>
      </c>
      <c r="T39" s="453">
        <v>0</v>
      </c>
      <c r="U39" s="453">
        <v>1</v>
      </c>
      <c r="V39" s="453">
        <v>0</v>
      </c>
      <c r="W39" s="453">
        <v>0</v>
      </c>
      <c r="X39" s="453">
        <v>1</v>
      </c>
      <c r="Y39" s="454" t="s">
        <v>318</v>
      </c>
    </row>
    <row r="40" spans="1:25" ht="20.149999999999999" customHeight="1">
      <c r="A40" s="453">
        <v>8</v>
      </c>
      <c r="B40" s="453" t="s">
        <v>5</v>
      </c>
      <c r="C40" s="453">
        <v>1</v>
      </c>
      <c r="D40" s="453">
        <v>0</v>
      </c>
      <c r="E40" s="453">
        <v>7.3</v>
      </c>
      <c r="F40" s="453">
        <v>0</v>
      </c>
      <c r="G40" s="453">
        <v>1</v>
      </c>
      <c r="H40" s="453">
        <v>1</v>
      </c>
      <c r="I40" s="453">
        <v>1</v>
      </c>
      <c r="J40" s="453">
        <v>1</v>
      </c>
      <c r="K40" s="453">
        <v>3</v>
      </c>
      <c r="L40" s="454" t="s">
        <v>312</v>
      </c>
      <c r="N40" s="453">
        <v>1</v>
      </c>
      <c r="O40" s="453" t="s">
        <v>8</v>
      </c>
      <c r="P40" s="453">
        <v>9</v>
      </c>
      <c r="Q40" s="453">
        <v>14</v>
      </c>
      <c r="R40" s="453">
        <v>28.8</v>
      </c>
      <c r="S40" s="453">
        <v>0</v>
      </c>
      <c r="T40" s="453">
        <v>0</v>
      </c>
      <c r="U40" s="453">
        <v>1</v>
      </c>
      <c r="V40" s="453">
        <v>0</v>
      </c>
      <c r="W40" s="453">
        <v>0</v>
      </c>
      <c r="X40" s="453">
        <v>1</v>
      </c>
      <c r="Y40" s="454" t="s">
        <v>318</v>
      </c>
    </row>
    <row r="41" spans="1:25" ht="20.149999999999999" customHeight="1">
      <c r="A41" s="453">
        <v>8</v>
      </c>
      <c r="B41" s="453" t="s">
        <v>5</v>
      </c>
      <c r="C41" s="453">
        <v>1</v>
      </c>
      <c r="D41" s="453">
        <v>10</v>
      </c>
      <c r="E41" s="453">
        <v>22</v>
      </c>
      <c r="F41" s="453">
        <v>0</v>
      </c>
      <c r="G41" s="453">
        <v>1</v>
      </c>
      <c r="H41" s="453">
        <v>1</v>
      </c>
      <c r="I41" s="453">
        <v>1</v>
      </c>
      <c r="J41" s="453">
        <v>1</v>
      </c>
      <c r="K41" s="453">
        <v>3</v>
      </c>
      <c r="L41" s="454" t="s">
        <v>312</v>
      </c>
      <c r="N41" s="453">
        <v>1</v>
      </c>
      <c r="O41" s="453" t="s">
        <v>8</v>
      </c>
      <c r="P41" s="453" t="s">
        <v>303</v>
      </c>
      <c r="Q41" s="453" t="s">
        <v>303</v>
      </c>
      <c r="R41" s="453" t="s">
        <v>303</v>
      </c>
      <c r="S41" s="453" t="s">
        <v>303</v>
      </c>
      <c r="T41" s="453" t="s">
        <v>303</v>
      </c>
      <c r="U41" s="453" t="s">
        <v>303</v>
      </c>
      <c r="V41" s="453" t="s">
        <v>303</v>
      </c>
      <c r="W41" s="453" t="s">
        <v>303</v>
      </c>
      <c r="X41" s="453" t="s">
        <v>303</v>
      </c>
      <c r="Y41" s="454" t="s">
        <v>303</v>
      </c>
    </row>
    <row r="42" spans="1:25" ht="20.149999999999999" customHeight="1">
      <c r="A42" s="453">
        <v>8</v>
      </c>
      <c r="B42" s="453" t="s">
        <v>5</v>
      </c>
      <c r="C42" s="453">
        <v>1</v>
      </c>
      <c r="D42" s="453">
        <v>21.832999999999998</v>
      </c>
      <c r="E42" s="453">
        <v>22</v>
      </c>
      <c r="F42" s="453">
        <v>0</v>
      </c>
      <c r="G42" s="453">
        <v>1</v>
      </c>
      <c r="H42" s="453">
        <v>1</v>
      </c>
      <c r="I42" s="453">
        <v>1</v>
      </c>
      <c r="J42" s="453">
        <v>1</v>
      </c>
      <c r="K42" s="453">
        <v>3</v>
      </c>
      <c r="L42" s="454" t="s">
        <v>312</v>
      </c>
      <c r="N42" s="453">
        <v>1</v>
      </c>
      <c r="O42" s="453" t="s">
        <v>8</v>
      </c>
      <c r="P42" s="453">
        <v>10</v>
      </c>
      <c r="Q42" s="453">
        <v>0</v>
      </c>
      <c r="R42" s="453">
        <v>7.2</v>
      </c>
      <c r="S42" s="453">
        <v>0.57600000000000007</v>
      </c>
      <c r="T42" s="453">
        <v>0</v>
      </c>
      <c r="U42" s="453">
        <v>1</v>
      </c>
      <c r="V42" s="453">
        <v>0</v>
      </c>
      <c r="W42" s="453">
        <v>0</v>
      </c>
      <c r="X42" s="453">
        <v>1</v>
      </c>
      <c r="Y42" s="454" t="s">
        <v>318</v>
      </c>
    </row>
    <row r="43" spans="1:25" ht="20.149999999999999" customHeight="1">
      <c r="A43" s="453">
        <v>8</v>
      </c>
      <c r="B43" s="453" t="s">
        <v>5</v>
      </c>
      <c r="C43" s="453">
        <v>1</v>
      </c>
      <c r="D43" s="453">
        <v>4.1669999999999998</v>
      </c>
      <c r="E43" s="453">
        <v>22</v>
      </c>
      <c r="F43" s="453">
        <v>0</v>
      </c>
      <c r="G43" s="453">
        <v>1</v>
      </c>
      <c r="H43" s="453">
        <v>1</v>
      </c>
      <c r="I43" s="453">
        <v>1</v>
      </c>
      <c r="J43" s="453">
        <v>1</v>
      </c>
      <c r="K43" s="453">
        <v>3</v>
      </c>
      <c r="L43" s="454" t="s">
        <v>312</v>
      </c>
      <c r="N43" s="453">
        <v>1</v>
      </c>
      <c r="O43" s="453" t="s">
        <v>8</v>
      </c>
      <c r="P43" s="453">
        <v>10</v>
      </c>
      <c r="Q43" s="453">
        <v>14</v>
      </c>
      <c r="R43" s="453">
        <v>28.8</v>
      </c>
      <c r="S43" s="453">
        <v>0</v>
      </c>
      <c r="T43" s="453">
        <v>0</v>
      </c>
      <c r="U43" s="453">
        <v>1</v>
      </c>
      <c r="V43" s="453">
        <v>0</v>
      </c>
      <c r="W43" s="453">
        <v>0</v>
      </c>
      <c r="X43" s="453">
        <v>1</v>
      </c>
      <c r="Y43" s="454" t="s">
        <v>318</v>
      </c>
    </row>
    <row r="44" spans="1:25" ht="20.149999999999999" customHeight="1">
      <c r="A44" s="453" t="s">
        <v>304</v>
      </c>
      <c r="B44" s="453" t="s">
        <v>304</v>
      </c>
      <c r="C44" s="453" t="s">
        <v>304</v>
      </c>
      <c r="D44" s="453" t="s">
        <v>304</v>
      </c>
      <c r="E44" s="453" t="s">
        <v>304</v>
      </c>
      <c r="F44" s="453" t="s">
        <v>304</v>
      </c>
      <c r="G44" s="453" t="s">
        <v>304</v>
      </c>
      <c r="H44" s="453" t="s">
        <v>304</v>
      </c>
      <c r="I44" s="453" t="s">
        <v>304</v>
      </c>
      <c r="J44" s="453" t="s">
        <v>304</v>
      </c>
      <c r="K44" s="453" t="s">
        <v>304</v>
      </c>
      <c r="L44" s="454" t="s">
        <v>304</v>
      </c>
      <c r="N44" s="453">
        <v>1</v>
      </c>
      <c r="O44" s="453" t="s">
        <v>8</v>
      </c>
      <c r="P44" s="453">
        <v>10</v>
      </c>
      <c r="Q44" s="453">
        <v>14</v>
      </c>
      <c r="R44" s="453">
        <v>28.8</v>
      </c>
      <c r="S44" s="453">
        <v>0</v>
      </c>
      <c r="T44" s="453">
        <v>0</v>
      </c>
      <c r="U44" s="453">
        <v>1</v>
      </c>
      <c r="V44" s="453">
        <v>0</v>
      </c>
      <c r="W44" s="453">
        <v>0</v>
      </c>
      <c r="X44" s="453">
        <v>1</v>
      </c>
      <c r="Y44" s="454" t="s">
        <v>318</v>
      </c>
    </row>
    <row r="45" spans="1:25" ht="20.149999999999999" customHeight="1">
      <c r="A45" s="453">
        <v>9</v>
      </c>
      <c r="B45" s="453" t="s">
        <v>6</v>
      </c>
      <c r="C45" s="453">
        <v>1</v>
      </c>
      <c r="D45" s="453">
        <v>0</v>
      </c>
      <c r="E45" s="453">
        <v>10</v>
      </c>
      <c r="F45" s="453">
        <v>0</v>
      </c>
      <c r="G45" s="453">
        <v>1</v>
      </c>
      <c r="H45" s="453">
        <v>1</v>
      </c>
      <c r="I45" s="453">
        <v>1</v>
      </c>
      <c r="J45" s="453">
        <v>1</v>
      </c>
      <c r="K45" s="453">
        <v>3</v>
      </c>
      <c r="L45" s="454" t="s">
        <v>312</v>
      </c>
      <c r="N45" s="453">
        <v>1</v>
      </c>
      <c r="O45" s="453" t="s">
        <v>8</v>
      </c>
      <c r="P45" s="453">
        <v>10</v>
      </c>
      <c r="Q45" s="453">
        <v>166.26666666666668</v>
      </c>
      <c r="R45" s="453">
        <v>7.2</v>
      </c>
      <c r="S45" s="453">
        <v>0</v>
      </c>
      <c r="T45" s="453">
        <v>0</v>
      </c>
      <c r="U45" s="453">
        <v>1</v>
      </c>
      <c r="V45" s="453">
        <v>0</v>
      </c>
      <c r="W45" s="453">
        <v>0</v>
      </c>
      <c r="X45" s="453">
        <v>1</v>
      </c>
      <c r="Y45" s="454" t="s">
        <v>318</v>
      </c>
    </row>
    <row r="46" spans="1:25" ht="20.149999999999999" customHeight="1">
      <c r="A46" s="453">
        <v>9</v>
      </c>
      <c r="B46" s="453" t="s">
        <v>6</v>
      </c>
      <c r="C46" s="453">
        <v>1</v>
      </c>
      <c r="D46" s="453">
        <v>10</v>
      </c>
      <c r="E46" s="453">
        <v>20</v>
      </c>
      <c r="F46" s="453">
        <v>0</v>
      </c>
      <c r="G46" s="453">
        <v>1</v>
      </c>
      <c r="H46" s="453">
        <v>1</v>
      </c>
      <c r="I46" s="453">
        <v>1</v>
      </c>
      <c r="J46" s="453">
        <v>1</v>
      </c>
      <c r="K46" s="453">
        <v>3</v>
      </c>
      <c r="L46" s="454" t="s">
        <v>312</v>
      </c>
      <c r="N46" s="453">
        <v>1</v>
      </c>
      <c r="O46" s="453" t="s">
        <v>8</v>
      </c>
      <c r="P46" s="453">
        <v>10</v>
      </c>
      <c r="Q46" s="453">
        <v>14</v>
      </c>
      <c r="R46" s="453">
        <v>28.8</v>
      </c>
      <c r="S46" s="453">
        <v>0</v>
      </c>
      <c r="T46" s="453">
        <v>0</v>
      </c>
      <c r="U46" s="453">
        <v>1</v>
      </c>
      <c r="V46" s="453">
        <v>0</v>
      </c>
      <c r="W46" s="453">
        <v>0</v>
      </c>
      <c r="X46" s="453">
        <v>1</v>
      </c>
      <c r="Y46" s="454" t="s">
        <v>318</v>
      </c>
    </row>
    <row r="47" spans="1:25" ht="20.149999999999999" customHeight="1">
      <c r="A47" s="453">
        <v>9</v>
      </c>
      <c r="B47" s="453" t="s">
        <v>6</v>
      </c>
      <c r="C47" s="453">
        <v>1</v>
      </c>
      <c r="D47" s="453">
        <v>4.1669999999999998</v>
      </c>
      <c r="E47" s="453">
        <v>20</v>
      </c>
      <c r="F47" s="453">
        <v>0</v>
      </c>
      <c r="G47" s="453">
        <v>1</v>
      </c>
      <c r="H47" s="453">
        <v>1</v>
      </c>
      <c r="I47" s="453">
        <v>1</v>
      </c>
      <c r="J47" s="453">
        <v>1</v>
      </c>
      <c r="K47" s="453">
        <v>3</v>
      </c>
      <c r="L47" s="454" t="s">
        <v>312</v>
      </c>
      <c r="N47" s="453">
        <v>1</v>
      </c>
      <c r="O47" s="453" t="s">
        <v>8</v>
      </c>
      <c r="P47" s="453">
        <v>10</v>
      </c>
      <c r="Q47" s="453">
        <v>14</v>
      </c>
      <c r="R47" s="453">
        <v>28.8</v>
      </c>
      <c r="S47" s="453">
        <v>0</v>
      </c>
      <c r="T47" s="453">
        <v>0</v>
      </c>
      <c r="U47" s="453">
        <v>1</v>
      </c>
      <c r="V47" s="453">
        <v>0</v>
      </c>
      <c r="W47" s="453">
        <v>0</v>
      </c>
      <c r="X47" s="453">
        <v>1</v>
      </c>
      <c r="Y47" s="454" t="s">
        <v>318</v>
      </c>
    </row>
    <row r="48" spans="1:25" ht="20.149999999999999" customHeight="1">
      <c r="A48" s="453">
        <v>9</v>
      </c>
      <c r="B48" s="453" t="s">
        <v>6</v>
      </c>
      <c r="C48" s="453">
        <v>1</v>
      </c>
      <c r="D48" s="453">
        <v>17.667000000000002</v>
      </c>
      <c r="E48" s="453">
        <v>15</v>
      </c>
      <c r="F48" s="453">
        <v>0</v>
      </c>
      <c r="G48" s="453">
        <v>1</v>
      </c>
      <c r="H48" s="453">
        <v>1</v>
      </c>
      <c r="I48" s="453">
        <v>1</v>
      </c>
      <c r="J48" s="453">
        <v>1</v>
      </c>
      <c r="K48" s="453">
        <v>3</v>
      </c>
      <c r="L48" s="454" t="s">
        <v>312</v>
      </c>
      <c r="N48" s="453">
        <v>1</v>
      </c>
      <c r="O48" s="453" t="s">
        <v>8</v>
      </c>
      <c r="P48" s="453" t="s">
        <v>303</v>
      </c>
      <c r="Q48" s="453" t="s">
        <v>303</v>
      </c>
      <c r="R48" s="453" t="s">
        <v>303</v>
      </c>
      <c r="S48" s="453" t="s">
        <v>303</v>
      </c>
      <c r="T48" s="453" t="s">
        <v>303</v>
      </c>
      <c r="U48" s="453" t="s">
        <v>303</v>
      </c>
      <c r="V48" s="453" t="s">
        <v>303</v>
      </c>
      <c r="W48" s="453" t="s">
        <v>303</v>
      </c>
      <c r="X48" s="453" t="s">
        <v>303</v>
      </c>
      <c r="Y48" s="454" t="s">
        <v>303</v>
      </c>
    </row>
    <row r="49" spans="1:25" ht="20.149999999999999" customHeight="1">
      <c r="A49" s="453">
        <v>9</v>
      </c>
      <c r="B49" s="453" t="s">
        <v>6</v>
      </c>
      <c r="C49" s="453">
        <v>1</v>
      </c>
      <c r="D49" s="453">
        <v>4.1669999999999998</v>
      </c>
      <c r="E49" s="453">
        <v>15</v>
      </c>
      <c r="F49" s="453">
        <v>0</v>
      </c>
      <c r="G49" s="453">
        <v>1</v>
      </c>
      <c r="H49" s="453">
        <v>1</v>
      </c>
      <c r="I49" s="453">
        <v>1</v>
      </c>
      <c r="J49" s="453">
        <v>1</v>
      </c>
      <c r="K49" s="453">
        <v>3</v>
      </c>
      <c r="L49" s="454" t="s">
        <v>312</v>
      </c>
      <c r="N49" s="453">
        <v>1</v>
      </c>
      <c r="O49" s="453" t="s">
        <v>8</v>
      </c>
      <c r="P49" s="453">
        <v>11</v>
      </c>
      <c r="Q49" s="453">
        <v>0</v>
      </c>
      <c r="R49" s="453">
        <v>7.2</v>
      </c>
      <c r="S49" s="453">
        <v>0.57600000000000007</v>
      </c>
      <c r="T49" s="453">
        <v>0</v>
      </c>
      <c r="U49" s="453">
        <v>1</v>
      </c>
      <c r="V49" s="453">
        <v>0</v>
      </c>
      <c r="W49" s="453">
        <v>0</v>
      </c>
      <c r="X49" s="453">
        <v>1</v>
      </c>
      <c r="Y49" s="454" t="s">
        <v>318</v>
      </c>
    </row>
    <row r="50" spans="1:25" ht="20.149999999999999" customHeight="1">
      <c r="A50" s="453" t="s">
        <v>304</v>
      </c>
      <c r="B50" s="453" t="s">
        <v>304</v>
      </c>
      <c r="C50" s="453" t="s">
        <v>304</v>
      </c>
      <c r="D50" s="453" t="s">
        <v>304</v>
      </c>
      <c r="E50" s="453" t="s">
        <v>304</v>
      </c>
      <c r="F50" s="453" t="s">
        <v>304</v>
      </c>
      <c r="G50" s="453" t="s">
        <v>304</v>
      </c>
      <c r="H50" s="453" t="s">
        <v>304</v>
      </c>
      <c r="I50" s="453" t="s">
        <v>304</v>
      </c>
      <c r="J50" s="453" t="s">
        <v>304</v>
      </c>
      <c r="K50" s="453" t="s">
        <v>304</v>
      </c>
      <c r="L50" s="454" t="s">
        <v>304</v>
      </c>
      <c r="N50" s="453">
        <v>1</v>
      </c>
      <c r="O50" s="453" t="s">
        <v>8</v>
      </c>
      <c r="P50" s="453">
        <v>11</v>
      </c>
      <c r="Q50" s="453">
        <v>14</v>
      </c>
      <c r="R50" s="453">
        <v>28.8</v>
      </c>
      <c r="S50" s="453">
        <v>0</v>
      </c>
      <c r="T50" s="453">
        <v>0</v>
      </c>
      <c r="U50" s="453">
        <v>1</v>
      </c>
      <c r="V50" s="453">
        <v>0</v>
      </c>
      <c r="W50" s="453">
        <v>0</v>
      </c>
      <c r="X50" s="453">
        <v>1</v>
      </c>
      <c r="Y50" s="454" t="s">
        <v>318</v>
      </c>
    </row>
    <row r="51" spans="1:25" ht="20.149999999999999" customHeight="1">
      <c r="A51" s="453">
        <v>10</v>
      </c>
      <c r="B51" s="453" t="s">
        <v>7</v>
      </c>
      <c r="C51" s="453">
        <v>1</v>
      </c>
      <c r="D51" s="453">
        <v>0</v>
      </c>
      <c r="E51" s="453">
        <v>8</v>
      </c>
      <c r="F51" s="453">
        <v>0</v>
      </c>
      <c r="G51" s="453">
        <v>1</v>
      </c>
      <c r="H51" s="453">
        <v>1</v>
      </c>
      <c r="I51" s="453">
        <v>1</v>
      </c>
      <c r="J51" s="453">
        <v>1</v>
      </c>
      <c r="K51" s="453">
        <v>3</v>
      </c>
      <c r="L51" s="454" t="s">
        <v>312</v>
      </c>
      <c r="N51" s="453">
        <v>1</v>
      </c>
      <c r="O51" s="453" t="s">
        <v>8</v>
      </c>
      <c r="P51" s="453">
        <v>11</v>
      </c>
      <c r="Q51" s="453">
        <v>14</v>
      </c>
      <c r="R51" s="453">
        <v>28.8</v>
      </c>
      <c r="S51" s="453">
        <v>0</v>
      </c>
      <c r="T51" s="453">
        <v>0</v>
      </c>
      <c r="U51" s="453">
        <v>1</v>
      </c>
      <c r="V51" s="453">
        <v>0</v>
      </c>
      <c r="W51" s="453">
        <v>0</v>
      </c>
      <c r="X51" s="453">
        <v>1</v>
      </c>
      <c r="Y51" s="454" t="s">
        <v>318</v>
      </c>
    </row>
    <row r="52" spans="1:25" ht="20.149999999999999" customHeight="1">
      <c r="A52" s="453">
        <v>10</v>
      </c>
      <c r="B52" s="453" t="s">
        <v>7</v>
      </c>
      <c r="C52" s="453">
        <v>1</v>
      </c>
      <c r="D52" s="453">
        <v>27</v>
      </c>
      <c r="E52" s="453">
        <v>18</v>
      </c>
      <c r="F52" s="453">
        <v>0</v>
      </c>
      <c r="G52" s="453">
        <v>1</v>
      </c>
      <c r="H52" s="453">
        <v>1</v>
      </c>
      <c r="I52" s="453">
        <v>1</v>
      </c>
      <c r="J52" s="453">
        <v>1</v>
      </c>
      <c r="K52" s="453">
        <v>3</v>
      </c>
      <c r="L52" s="454" t="s">
        <v>312</v>
      </c>
      <c r="N52" s="453">
        <v>1</v>
      </c>
      <c r="O52" s="453" t="s">
        <v>8</v>
      </c>
      <c r="P52" s="453">
        <v>11</v>
      </c>
      <c r="Q52" s="453">
        <v>177.73333333333335</v>
      </c>
      <c r="R52" s="453">
        <v>7.2</v>
      </c>
      <c r="S52" s="453">
        <v>0</v>
      </c>
      <c r="T52" s="453">
        <v>0</v>
      </c>
      <c r="U52" s="453">
        <v>1</v>
      </c>
      <c r="V52" s="453">
        <v>0</v>
      </c>
      <c r="W52" s="453">
        <v>0</v>
      </c>
      <c r="X52" s="453">
        <v>1</v>
      </c>
      <c r="Y52" s="454" t="s">
        <v>318</v>
      </c>
    </row>
    <row r="53" spans="1:25" ht="20.149999999999999" customHeight="1">
      <c r="A53" s="453">
        <v>10</v>
      </c>
      <c r="B53" s="453" t="s">
        <v>7</v>
      </c>
      <c r="C53" s="453">
        <v>1</v>
      </c>
      <c r="D53" s="453">
        <v>4</v>
      </c>
      <c r="E53" s="453">
        <v>18</v>
      </c>
      <c r="F53" s="453">
        <v>0</v>
      </c>
      <c r="G53" s="453">
        <v>1</v>
      </c>
      <c r="H53" s="453">
        <v>1</v>
      </c>
      <c r="I53" s="453">
        <v>1</v>
      </c>
      <c r="J53" s="453">
        <v>1</v>
      </c>
      <c r="K53" s="453">
        <v>3</v>
      </c>
      <c r="L53" s="454" t="s">
        <v>312</v>
      </c>
      <c r="N53" s="453">
        <v>1</v>
      </c>
      <c r="O53" s="453" t="s">
        <v>8</v>
      </c>
      <c r="P53" s="453">
        <v>11</v>
      </c>
      <c r="Q53" s="453">
        <v>14</v>
      </c>
      <c r="R53" s="453">
        <v>28.8</v>
      </c>
      <c r="S53" s="453">
        <v>0</v>
      </c>
      <c r="T53" s="453">
        <v>0</v>
      </c>
      <c r="U53" s="453">
        <v>1</v>
      </c>
      <c r="V53" s="453">
        <v>0</v>
      </c>
      <c r="W53" s="453">
        <v>0</v>
      </c>
      <c r="X53" s="453">
        <v>1</v>
      </c>
      <c r="Y53" s="454" t="s">
        <v>318</v>
      </c>
    </row>
    <row r="54" spans="1:25" ht="20.149999999999999" customHeight="1">
      <c r="A54" s="453">
        <v>10</v>
      </c>
      <c r="B54" s="453" t="s">
        <v>7</v>
      </c>
      <c r="C54" s="453">
        <v>1</v>
      </c>
      <c r="D54" s="453">
        <v>12</v>
      </c>
      <c r="E54" s="453">
        <v>18</v>
      </c>
      <c r="F54" s="453">
        <v>0</v>
      </c>
      <c r="G54" s="453">
        <v>1</v>
      </c>
      <c r="H54" s="453">
        <v>1</v>
      </c>
      <c r="I54" s="453">
        <v>1</v>
      </c>
      <c r="J54" s="453">
        <v>1</v>
      </c>
      <c r="K54" s="453">
        <v>3</v>
      </c>
      <c r="L54" s="454" t="s">
        <v>312</v>
      </c>
      <c r="N54" s="453">
        <v>1</v>
      </c>
      <c r="O54" s="453" t="s">
        <v>8</v>
      </c>
      <c r="P54" s="453">
        <v>11</v>
      </c>
      <c r="Q54" s="453">
        <v>14</v>
      </c>
      <c r="R54" s="453">
        <v>28.8</v>
      </c>
      <c r="S54" s="453">
        <v>0</v>
      </c>
      <c r="T54" s="453">
        <v>0</v>
      </c>
      <c r="U54" s="453">
        <v>1</v>
      </c>
      <c r="V54" s="453">
        <v>0</v>
      </c>
      <c r="W54" s="453">
        <v>0</v>
      </c>
      <c r="X54" s="453">
        <v>1</v>
      </c>
      <c r="Y54" s="454" t="s">
        <v>318</v>
      </c>
    </row>
    <row r="55" spans="1:25" ht="20.149999999999999" customHeight="1">
      <c r="A55" s="453">
        <v>10</v>
      </c>
      <c r="B55" s="453" t="s">
        <v>7</v>
      </c>
      <c r="C55" s="453">
        <v>1</v>
      </c>
      <c r="D55" s="453">
        <v>24</v>
      </c>
      <c r="E55" s="453">
        <v>18</v>
      </c>
      <c r="F55" s="453">
        <v>0</v>
      </c>
      <c r="G55" s="453">
        <v>1</v>
      </c>
      <c r="H55" s="453">
        <v>1</v>
      </c>
      <c r="I55" s="453">
        <v>1</v>
      </c>
      <c r="J55" s="453">
        <v>1</v>
      </c>
      <c r="K55" s="453">
        <v>3</v>
      </c>
      <c r="L55" s="454" t="s">
        <v>312</v>
      </c>
      <c r="N55" s="453">
        <v>1</v>
      </c>
      <c r="O55" s="453" t="s">
        <v>8</v>
      </c>
      <c r="P55" s="453" t="s">
        <v>303</v>
      </c>
      <c r="Q55" s="453" t="s">
        <v>303</v>
      </c>
      <c r="R55" s="453" t="s">
        <v>303</v>
      </c>
      <c r="S55" s="453" t="s">
        <v>303</v>
      </c>
      <c r="T55" s="453" t="s">
        <v>303</v>
      </c>
      <c r="U55" s="453" t="s">
        <v>303</v>
      </c>
      <c r="V55" s="453" t="s">
        <v>303</v>
      </c>
      <c r="W55" s="453" t="s">
        <v>303</v>
      </c>
      <c r="X55" s="453" t="s">
        <v>303</v>
      </c>
      <c r="Y55" s="454" t="s">
        <v>303</v>
      </c>
    </row>
    <row r="56" spans="1:25" ht="20.149999999999999" customHeight="1">
      <c r="A56" s="453" t="s">
        <v>304</v>
      </c>
      <c r="B56" s="453" t="s">
        <v>304</v>
      </c>
      <c r="C56" s="453" t="s">
        <v>304</v>
      </c>
      <c r="D56" s="453" t="s">
        <v>304</v>
      </c>
      <c r="E56" s="453" t="s">
        <v>304</v>
      </c>
      <c r="F56" s="453" t="s">
        <v>304</v>
      </c>
      <c r="G56" s="453" t="s">
        <v>304</v>
      </c>
      <c r="H56" s="453" t="s">
        <v>304</v>
      </c>
      <c r="I56" s="453" t="s">
        <v>304</v>
      </c>
      <c r="J56" s="453" t="s">
        <v>304</v>
      </c>
      <c r="K56" s="453" t="s">
        <v>304</v>
      </c>
      <c r="L56" s="454" t="s">
        <v>304</v>
      </c>
      <c r="N56" s="453">
        <v>1</v>
      </c>
      <c r="O56" s="453" t="s">
        <v>8</v>
      </c>
      <c r="P56" s="453">
        <v>12</v>
      </c>
      <c r="Q56" s="453">
        <v>0</v>
      </c>
      <c r="R56" s="453">
        <v>7.2</v>
      </c>
      <c r="S56" s="453">
        <v>0.57600000000000007</v>
      </c>
      <c r="T56" s="453">
        <v>0</v>
      </c>
      <c r="U56" s="453">
        <v>1</v>
      </c>
      <c r="V56" s="453">
        <v>0</v>
      </c>
      <c r="W56" s="453">
        <v>0</v>
      </c>
      <c r="X56" s="453">
        <v>1</v>
      </c>
      <c r="Y56" s="454" t="s">
        <v>318</v>
      </c>
    </row>
    <row r="57" spans="1:25" ht="20.149999999999999" customHeight="1">
      <c r="A57" s="453">
        <v>11</v>
      </c>
      <c r="B57" s="453" t="s">
        <v>425</v>
      </c>
      <c r="C57" s="453">
        <v>1</v>
      </c>
      <c r="D57" s="453">
        <v>0</v>
      </c>
      <c r="E57" s="453">
        <v>24</v>
      </c>
      <c r="F57" s="453">
        <v>0</v>
      </c>
      <c r="G57" s="453">
        <v>1</v>
      </c>
      <c r="H57" s="453">
        <v>1</v>
      </c>
      <c r="I57" s="453">
        <v>1</v>
      </c>
      <c r="J57" s="453">
        <v>1</v>
      </c>
      <c r="K57" s="453">
        <v>3</v>
      </c>
      <c r="L57" s="454" t="s">
        <v>312</v>
      </c>
      <c r="N57" s="453">
        <v>1</v>
      </c>
      <c r="O57" s="453" t="s">
        <v>8</v>
      </c>
      <c r="P57" s="453">
        <v>12</v>
      </c>
      <c r="Q57" s="453">
        <v>14</v>
      </c>
      <c r="R57" s="453">
        <v>28.8</v>
      </c>
      <c r="S57" s="453">
        <v>0</v>
      </c>
      <c r="T57" s="453">
        <v>0</v>
      </c>
      <c r="U57" s="453">
        <v>1</v>
      </c>
      <c r="V57" s="453">
        <v>0</v>
      </c>
      <c r="W57" s="453">
        <v>0</v>
      </c>
      <c r="X57" s="453">
        <v>1</v>
      </c>
      <c r="Y57" s="454" t="s">
        <v>318</v>
      </c>
    </row>
    <row r="58" spans="1:25" ht="20.149999999999999" customHeight="1">
      <c r="A58" s="453">
        <v>11</v>
      </c>
      <c r="B58" s="453" t="s">
        <v>425</v>
      </c>
      <c r="C58" s="453">
        <v>1</v>
      </c>
      <c r="D58" s="453">
        <v>15</v>
      </c>
      <c r="E58" s="453">
        <v>33.5</v>
      </c>
      <c r="F58" s="453">
        <v>0</v>
      </c>
      <c r="G58" s="453">
        <v>1</v>
      </c>
      <c r="H58" s="453">
        <v>1</v>
      </c>
      <c r="I58" s="453">
        <v>1</v>
      </c>
      <c r="J58" s="453">
        <v>1</v>
      </c>
      <c r="K58" s="453">
        <v>3</v>
      </c>
      <c r="L58" s="454" t="s">
        <v>312</v>
      </c>
      <c r="N58" s="453">
        <v>1</v>
      </c>
      <c r="O58" s="453" t="s">
        <v>8</v>
      </c>
      <c r="P58" s="453">
        <v>12</v>
      </c>
      <c r="Q58" s="453">
        <v>14</v>
      </c>
      <c r="R58" s="453">
        <v>28.8</v>
      </c>
      <c r="S58" s="453">
        <v>0</v>
      </c>
      <c r="T58" s="453">
        <v>0</v>
      </c>
      <c r="U58" s="453">
        <v>1</v>
      </c>
      <c r="V58" s="453">
        <v>0</v>
      </c>
      <c r="W58" s="453">
        <v>0</v>
      </c>
      <c r="X58" s="453">
        <v>1</v>
      </c>
      <c r="Y58" s="454" t="s">
        <v>318</v>
      </c>
    </row>
    <row r="59" spans="1:25" ht="20.149999999999999" customHeight="1">
      <c r="A59" s="453" t="s">
        <v>304</v>
      </c>
      <c r="B59" s="453" t="s">
        <v>304</v>
      </c>
      <c r="C59" s="453" t="s">
        <v>304</v>
      </c>
      <c r="D59" s="453" t="s">
        <v>304</v>
      </c>
      <c r="E59" s="453" t="s">
        <v>304</v>
      </c>
      <c r="F59" s="453" t="s">
        <v>304</v>
      </c>
      <c r="G59" s="453" t="s">
        <v>304</v>
      </c>
      <c r="H59" s="453" t="s">
        <v>304</v>
      </c>
      <c r="I59" s="453" t="s">
        <v>304</v>
      </c>
      <c r="J59" s="453" t="s">
        <v>304</v>
      </c>
      <c r="K59" s="453" t="s">
        <v>304</v>
      </c>
      <c r="L59" s="454" t="s">
        <v>304</v>
      </c>
      <c r="N59" s="453">
        <v>1</v>
      </c>
      <c r="O59" s="453" t="s">
        <v>8</v>
      </c>
      <c r="P59" s="453">
        <v>12</v>
      </c>
      <c r="Q59" s="453">
        <v>189.20000000000002</v>
      </c>
      <c r="R59" s="453">
        <v>7.2</v>
      </c>
      <c r="S59" s="453">
        <v>0</v>
      </c>
      <c r="T59" s="453">
        <v>0</v>
      </c>
      <c r="U59" s="453">
        <v>1</v>
      </c>
      <c r="V59" s="453">
        <v>0</v>
      </c>
      <c r="W59" s="453">
        <v>0</v>
      </c>
      <c r="X59" s="453">
        <v>1</v>
      </c>
      <c r="Y59" s="454" t="s">
        <v>318</v>
      </c>
    </row>
    <row r="60" spans="1:25" ht="20.149999999999999" customHeight="1">
      <c r="A60" s="453">
        <v>12</v>
      </c>
      <c r="B60" s="453" t="s">
        <v>426</v>
      </c>
      <c r="C60" s="453">
        <v>1</v>
      </c>
      <c r="D60" s="453">
        <v>0</v>
      </c>
      <c r="E60" s="453">
        <v>24</v>
      </c>
      <c r="F60" s="453">
        <v>0</v>
      </c>
      <c r="G60" s="453">
        <v>1</v>
      </c>
      <c r="H60" s="453">
        <v>1</v>
      </c>
      <c r="I60" s="453">
        <v>1</v>
      </c>
      <c r="J60" s="453">
        <v>1</v>
      </c>
      <c r="K60" s="453">
        <v>3</v>
      </c>
      <c r="L60" s="454" t="s">
        <v>312</v>
      </c>
      <c r="N60" s="453">
        <v>1</v>
      </c>
      <c r="O60" s="453" t="s">
        <v>8</v>
      </c>
      <c r="P60" s="453">
        <v>12</v>
      </c>
      <c r="Q60" s="453">
        <v>14</v>
      </c>
      <c r="R60" s="453">
        <v>28.8</v>
      </c>
      <c r="S60" s="453">
        <v>0</v>
      </c>
      <c r="T60" s="453">
        <v>0</v>
      </c>
      <c r="U60" s="453">
        <v>1</v>
      </c>
      <c r="V60" s="453">
        <v>0</v>
      </c>
      <c r="W60" s="453">
        <v>0</v>
      </c>
      <c r="X60" s="453">
        <v>1</v>
      </c>
      <c r="Y60" s="454" t="s">
        <v>318</v>
      </c>
    </row>
    <row r="61" spans="1:25" ht="20.149999999999999" customHeight="1">
      <c r="A61" s="453">
        <v>12</v>
      </c>
      <c r="B61" s="453" t="s">
        <v>426</v>
      </c>
      <c r="C61" s="453">
        <v>1</v>
      </c>
      <c r="D61" s="453">
        <v>15</v>
      </c>
      <c r="E61" s="453">
        <v>31</v>
      </c>
      <c r="F61" s="453">
        <v>0</v>
      </c>
      <c r="G61" s="453">
        <v>1</v>
      </c>
      <c r="H61" s="453">
        <v>1</v>
      </c>
      <c r="I61" s="453">
        <v>1</v>
      </c>
      <c r="J61" s="453">
        <v>1</v>
      </c>
      <c r="K61" s="453">
        <v>3</v>
      </c>
      <c r="L61" s="454" t="s">
        <v>312</v>
      </c>
      <c r="N61" s="453">
        <v>1</v>
      </c>
      <c r="O61" s="453" t="s">
        <v>8</v>
      </c>
      <c r="P61" s="453">
        <v>12</v>
      </c>
      <c r="Q61" s="453">
        <v>14</v>
      </c>
      <c r="R61" s="453">
        <v>28.8</v>
      </c>
      <c r="S61" s="453">
        <v>0</v>
      </c>
      <c r="T61" s="453">
        <v>0</v>
      </c>
      <c r="U61" s="453">
        <v>1</v>
      </c>
      <c r="V61" s="453">
        <v>0</v>
      </c>
      <c r="W61" s="453">
        <v>0</v>
      </c>
      <c r="X61" s="453">
        <v>1</v>
      </c>
      <c r="Y61" s="454" t="s">
        <v>318</v>
      </c>
    </row>
    <row r="62" spans="1:25" ht="20.149999999999999" customHeight="1">
      <c r="A62" s="453">
        <v>12</v>
      </c>
      <c r="B62" s="453" t="s">
        <v>426</v>
      </c>
      <c r="C62" s="453">
        <v>1</v>
      </c>
      <c r="D62" s="453">
        <v>4</v>
      </c>
      <c r="E62" s="453">
        <v>31</v>
      </c>
      <c r="F62" s="453">
        <v>0</v>
      </c>
      <c r="G62" s="453">
        <v>1</v>
      </c>
      <c r="H62" s="453">
        <v>1</v>
      </c>
      <c r="I62" s="453">
        <v>1</v>
      </c>
      <c r="J62" s="453">
        <v>1</v>
      </c>
      <c r="K62" s="453">
        <v>3</v>
      </c>
      <c r="L62" s="454" t="s">
        <v>312</v>
      </c>
      <c r="N62" s="453" t="s">
        <v>304</v>
      </c>
      <c r="O62" s="453" t="s">
        <v>304</v>
      </c>
      <c r="P62" s="453" t="s">
        <v>304</v>
      </c>
      <c r="Q62" s="453" t="s">
        <v>304</v>
      </c>
      <c r="R62" s="453" t="s">
        <v>304</v>
      </c>
      <c r="S62" s="453" t="s">
        <v>304</v>
      </c>
      <c r="T62" s="453" t="s">
        <v>304</v>
      </c>
      <c r="U62" s="453" t="s">
        <v>304</v>
      </c>
      <c r="V62" s="453" t="s">
        <v>304</v>
      </c>
      <c r="W62" s="453" t="s">
        <v>304</v>
      </c>
      <c r="X62" s="453" t="s">
        <v>304</v>
      </c>
      <c r="Y62" s="454" t="s">
        <v>304</v>
      </c>
    </row>
    <row r="63" spans="1:25" ht="20.149999999999999" customHeight="1">
      <c r="A63" s="453" t="s">
        <v>304</v>
      </c>
      <c r="B63" s="453" t="s">
        <v>304</v>
      </c>
      <c r="C63" s="453" t="s">
        <v>304</v>
      </c>
      <c r="D63" s="453" t="s">
        <v>304</v>
      </c>
      <c r="E63" s="453" t="s">
        <v>304</v>
      </c>
      <c r="F63" s="453" t="s">
        <v>304</v>
      </c>
      <c r="G63" s="453" t="s">
        <v>304</v>
      </c>
      <c r="H63" s="453" t="s">
        <v>304</v>
      </c>
      <c r="I63" s="453" t="s">
        <v>304</v>
      </c>
      <c r="J63" s="453" t="s">
        <v>304</v>
      </c>
      <c r="K63" s="453" t="s">
        <v>304</v>
      </c>
      <c r="L63" s="454" t="s">
        <v>304</v>
      </c>
      <c r="N63" s="453">
        <v>2</v>
      </c>
      <c r="O63" s="453" t="s">
        <v>98</v>
      </c>
      <c r="P63" s="453">
        <v>1</v>
      </c>
      <c r="Q63" s="453">
        <v>0</v>
      </c>
      <c r="R63" s="453">
        <v>13.333333333333334</v>
      </c>
      <c r="S63" s="453">
        <v>0</v>
      </c>
      <c r="T63" s="453">
        <v>1</v>
      </c>
      <c r="U63" s="453">
        <v>1</v>
      </c>
      <c r="V63" s="453">
        <v>1</v>
      </c>
      <c r="W63" s="453">
        <v>1</v>
      </c>
      <c r="X63" s="453">
        <v>3</v>
      </c>
      <c r="Y63" s="454" t="s">
        <v>312</v>
      </c>
    </row>
    <row r="64" spans="1:25" ht="20.149999999999999" customHeight="1">
      <c r="A64" s="453">
        <v>13</v>
      </c>
      <c r="B64" s="453" t="s">
        <v>305</v>
      </c>
      <c r="C64" s="453">
        <v>1</v>
      </c>
      <c r="D64" s="453">
        <v>0</v>
      </c>
      <c r="E64" s="453">
        <v>27.5</v>
      </c>
      <c r="F64" s="453">
        <v>0</v>
      </c>
      <c r="G64" s="453">
        <v>1</v>
      </c>
      <c r="H64" s="453">
        <v>1</v>
      </c>
      <c r="I64" s="453">
        <v>1</v>
      </c>
      <c r="J64" s="453">
        <v>1</v>
      </c>
      <c r="K64" s="453">
        <v>4</v>
      </c>
      <c r="L64" s="454" t="s">
        <v>279</v>
      </c>
      <c r="N64" s="453">
        <v>2</v>
      </c>
      <c r="O64" s="453" t="s">
        <v>98</v>
      </c>
      <c r="P64" s="453">
        <v>1</v>
      </c>
      <c r="Q64" s="453">
        <v>14</v>
      </c>
      <c r="R64" s="453">
        <v>53.333333333333336</v>
      </c>
      <c r="S64" s="453">
        <v>200</v>
      </c>
      <c r="T64" s="453">
        <v>1</v>
      </c>
      <c r="U64" s="453">
        <v>1</v>
      </c>
      <c r="V64" s="453">
        <v>1</v>
      </c>
      <c r="W64" s="453">
        <v>1</v>
      </c>
      <c r="X64" s="453">
        <v>3</v>
      </c>
      <c r="Y64" s="454" t="s">
        <v>312</v>
      </c>
    </row>
    <row r="65" spans="1:25" ht="20.149999999999999" customHeight="1">
      <c r="A65" s="453">
        <v>13</v>
      </c>
      <c r="B65" s="453" t="s">
        <v>305</v>
      </c>
      <c r="C65" s="453">
        <v>1</v>
      </c>
      <c r="D65" s="453">
        <v>4.5</v>
      </c>
      <c r="E65" s="453">
        <v>27.5</v>
      </c>
      <c r="F65" s="453">
        <v>0</v>
      </c>
      <c r="G65" s="453">
        <v>1</v>
      </c>
      <c r="H65" s="453">
        <v>1</v>
      </c>
      <c r="I65" s="453">
        <v>1</v>
      </c>
      <c r="J65" s="453">
        <v>1</v>
      </c>
      <c r="K65" s="453">
        <v>4</v>
      </c>
      <c r="L65" s="454" t="s">
        <v>279</v>
      </c>
      <c r="N65" s="453">
        <v>2</v>
      </c>
      <c r="O65" s="453" t="s">
        <v>98</v>
      </c>
      <c r="P65" s="453">
        <v>1</v>
      </c>
      <c r="Q65" s="453">
        <v>14</v>
      </c>
      <c r="R65" s="453">
        <v>53.333333333333336</v>
      </c>
      <c r="S65" s="453">
        <v>0.2</v>
      </c>
      <c r="T65" s="453">
        <v>1</v>
      </c>
      <c r="U65" s="453">
        <v>1</v>
      </c>
      <c r="V65" s="453">
        <v>1</v>
      </c>
      <c r="W65" s="453">
        <v>1</v>
      </c>
      <c r="X65" s="453">
        <v>3</v>
      </c>
      <c r="Y65" s="454" t="s">
        <v>312</v>
      </c>
    </row>
    <row r="66" spans="1:25" ht="20.149999999999999" customHeight="1">
      <c r="A66" s="453">
        <v>13</v>
      </c>
      <c r="B66" s="453" t="s">
        <v>305</v>
      </c>
      <c r="C66" s="453">
        <v>1</v>
      </c>
      <c r="D66" s="453">
        <v>10.5</v>
      </c>
      <c r="E66" s="453">
        <v>15</v>
      </c>
      <c r="F66" s="453">
        <v>0</v>
      </c>
      <c r="G66" s="453">
        <v>1</v>
      </c>
      <c r="H66" s="453">
        <v>1</v>
      </c>
      <c r="I66" s="453">
        <v>1</v>
      </c>
      <c r="J66" s="453">
        <v>1</v>
      </c>
      <c r="K66" s="453">
        <v>4</v>
      </c>
      <c r="L66" s="454" t="s">
        <v>279</v>
      </c>
      <c r="N66" s="453" t="s">
        <v>304</v>
      </c>
      <c r="O66" s="453" t="s">
        <v>304</v>
      </c>
      <c r="P66" s="453" t="s">
        <v>304</v>
      </c>
      <c r="Q66" s="453" t="s">
        <v>304</v>
      </c>
      <c r="R66" s="453" t="s">
        <v>304</v>
      </c>
      <c r="S66" s="453" t="s">
        <v>304</v>
      </c>
      <c r="T66" s="453" t="s">
        <v>304</v>
      </c>
      <c r="U66" s="453" t="s">
        <v>304</v>
      </c>
      <c r="V66" s="453" t="s">
        <v>304</v>
      </c>
      <c r="W66" s="453" t="s">
        <v>304</v>
      </c>
      <c r="X66" s="453" t="s">
        <v>304</v>
      </c>
      <c r="Y66" s="454" t="s">
        <v>304</v>
      </c>
    </row>
    <row r="67" spans="1:25" ht="20.149999999999999" customHeight="1">
      <c r="A67" s="453">
        <v>13</v>
      </c>
      <c r="B67" s="453" t="s">
        <v>305</v>
      </c>
      <c r="C67" s="453">
        <v>1</v>
      </c>
      <c r="D67" s="453">
        <v>100</v>
      </c>
      <c r="E67" s="453">
        <v>22</v>
      </c>
      <c r="F67" s="453">
        <v>0</v>
      </c>
      <c r="G67" s="453">
        <v>1</v>
      </c>
      <c r="H67" s="453">
        <v>1</v>
      </c>
      <c r="I67" s="453">
        <v>1</v>
      </c>
      <c r="J67" s="453">
        <v>1</v>
      </c>
      <c r="K67" s="453">
        <v>4</v>
      </c>
      <c r="L67" s="454" t="s">
        <v>279</v>
      </c>
      <c r="N67" s="453">
        <v>3</v>
      </c>
      <c r="O67" s="453" t="s">
        <v>118</v>
      </c>
      <c r="P67" s="453">
        <v>1</v>
      </c>
      <c r="Q67" s="453">
        <v>0</v>
      </c>
      <c r="R67" s="453">
        <v>8</v>
      </c>
      <c r="S67" s="453">
        <v>0</v>
      </c>
      <c r="T67" s="453">
        <v>1</v>
      </c>
      <c r="U67" s="453">
        <v>1</v>
      </c>
      <c r="V67" s="453">
        <v>1</v>
      </c>
      <c r="W67" s="453">
        <v>1</v>
      </c>
      <c r="X67" s="453">
        <v>1</v>
      </c>
      <c r="Y67" s="454" t="s">
        <v>318</v>
      </c>
    </row>
    <row r="68" spans="1:25" ht="20.149999999999999" customHeight="1">
      <c r="A68" s="453">
        <v>13</v>
      </c>
      <c r="B68" s="453" t="s">
        <v>305</v>
      </c>
      <c r="C68" s="453">
        <v>1</v>
      </c>
      <c r="D68" s="453">
        <v>4</v>
      </c>
      <c r="E68" s="453">
        <v>22</v>
      </c>
      <c r="F68" s="453">
        <v>0</v>
      </c>
      <c r="G68" s="453">
        <v>1</v>
      </c>
      <c r="H68" s="453">
        <v>1</v>
      </c>
      <c r="I68" s="453">
        <v>1</v>
      </c>
      <c r="J68" s="453">
        <v>1</v>
      </c>
      <c r="K68" s="453">
        <v>4</v>
      </c>
      <c r="L68" s="454" t="s">
        <v>279</v>
      </c>
      <c r="N68" s="453">
        <v>3</v>
      </c>
      <c r="O68" s="453" t="s">
        <v>118</v>
      </c>
      <c r="P68" s="453">
        <v>1</v>
      </c>
      <c r="Q68" s="453">
        <v>14</v>
      </c>
      <c r="R68" s="453">
        <v>32</v>
      </c>
      <c r="S68" s="453">
        <v>0</v>
      </c>
      <c r="T68" s="453">
        <v>1</v>
      </c>
      <c r="U68" s="453">
        <v>1</v>
      </c>
      <c r="V68" s="453">
        <v>1</v>
      </c>
      <c r="W68" s="453">
        <v>1</v>
      </c>
      <c r="X68" s="453">
        <v>1</v>
      </c>
      <c r="Y68" s="454" t="s">
        <v>318</v>
      </c>
    </row>
    <row r="69" spans="1:25" ht="20.149999999999999" customHeight="1">
      <c r="A69" s="453">
        <v>13</v>
      </c>
      <c r="B69" s="453" t="s">
        <v>305</v>
      </c>
      <c r="C69" s="453">
        <v>1</v>
      </c>
      <c r="D69" s="453">
        <v>9</v>
      </c>
      <c r="E69" s="453">
        <v>22</v>
      </c>
      <c r="F69" s="453">
        <v>0</v>
      </c>
      <c r="G69" s="453">
        <v>1</v>
      </c>
      <c r="H69" s="453">
        <v>1</v>
      </c>
      <c r="I69" s="453">
        <v>1</v>
      </c>
      <c r="J69" s="453">
        <v>1</v>
      </c>
      <c r="K69" s="453">
        <v>4</v>
      </c>
      <c r="L69" s="454" t="s">
        <v>279</v>
      </c>
      <c r="N69" s="453">
        <v>3</v>
      </c>
      <c r="O69" s="453" t="s">
        <v>118</v>
      </c>
      <c r="P69" s="453">
        <v>1</v>
      </c>
      <c r="Q69" s="453">
        <v>14</v>
      </c>
      <c r="R69" s="453">
        <v>32</v>
      </c>
      <c r="S69" s="453">
        <v>0</v>
      </c>
      <c r="T69" s="453">
        <v>1</v>
      </c>
      <c r="U69" s="453">
        <v>1</v>
      </c>
      <c r="V69" s="453">
        <v>1</v>
      </c>
      <c r="W69" s="453">
        <v>1</v>
      </c>
      <c r="X69" s="453">
        <v>1</v>
      </c>
      <c r="Y69" s="454" t="s">
        <v>318</v>
      </c>
    </row>
    <row r="70" spans="1:25" ht="20.149999999999999" customHeight="1">
      <c r="A70" s="453">
        <v>13</v>
      </c>
      <c r="B70" s="453" t="s">
        <v>305</v>
      </c>
      <c r="C70" s="453">
        <v>1</v>
      </c>
      <c r="D70" s="453">
        <v>4</v>
      </c>
      <c r="E70" s="453">
        <v>22</v>
      </c>
      <c r="F70" s="453">
        <v>0</v>
      </c>
      <c r="G70" s="453">
        <v>1</v>
      </c>
      <c r="H70" s="453">
        <v>1</v>
      </c>
      <c r="I70" s="453">
        <v>1</v>
      </c>
      <c r="J70" s="453">
        <v>1</v>
      </c>
      <c r="K70" s="453">
        <v>4</v>
      </c>
      <c r="L70" s="454" t="s">
        <v>279</v>
      </c>
      <c r="N70" s="453">
        <v>3</v>
      </c>
      <c r="O70" s="453" t="s">
        <v>118</v>
      </c>
      <c r="P70" s="453" t="s">
        <v>303</v>
      </c>
      <c r="Q70" s="453" t="s">
        <v>303</v>
      </c>
      <c r="R70" s="453" t="s">
        <v>303</v>
      </c>
      <c r="S70" s="453" t="s">
        <v>303</v>
      </c>
      <c r="T70" s="453" t="s">
        <v>303</v>
      </c>
      <c r="U70" s="453" t="s">
        <v>303</v>
      </c>
      <c r="V70" s="453" t="s">
        <v>303</v>
      </c>
      <c r="W70" s="453" t="s">
        <v>303</v>
      </c>
      <c r="X70" s="453" t="s">
        <v>303</v>
      </c>
      <c r="Y70" s="454" t="s">
        <v>303</v>
      </c>
    </row>
    <row r="71" spans="1:25" ht="20.149999999999999" customHeight="1">
      <c r="A71" s="453" t="s">
        <v>304</v>
      </c>
      <c r="B71" s="453" t="s">
        <v>304</v>
      </c>
      <c r="C71" s="453" t="s">
        <v>304</v>
      </c>
      <c r="D71" s="453" t="s">
        <v>304</v>
      </c>
      <c r="E71" s="453" t="s">
        <v>304</v>
      </c>
      <c r="F71" s="453" t="s">
        <v>304</v>
      </c>
      <c r="G71" s="453" t="s">
        <v>304</v>
      </c>
      <c r="H71" s="453" t="s">
        <v>304</v>
      </c>
      <c r="I71" s="453" t="s">
        <v>304</v>
      </c>
      <c r="J71" s="453" t="s">
        <v>304</v>
      </c>
      <c r="K71" s="453" t="s">
        <v>304</v>
      </c>
      <c r="L71" s="454" t="s">
        <v>304</v>
      </c>
      <c r="N71" s="453">
        <v>3</v>
      </c>
      <c r="O71" s="453" t="s">
        <v>118</v>
      </c>
      <c r="P71" s="453">
        <v>2</v>
      </c>
      <c r="Q71" s="453">
        <v>0</v>
      </c>
      <c r="R71" s="453">
        <v>8</v>
      </c>
      <c r="S71" s="453">
        <v>0</v>
      </c>
      <c r="T71" s="453">
        <v>1</v>
      </c>
      <c r="U71" s="453">
        <v>1</v>
      </c>
      <c r="V71" s="453">
        <v>1</v>
      </c>
      <c r="W71" s="453">
        <v>1</v>
      </c>
      <c r="X71" s="453">
        <v>1</v>
      </c>
      <c r="Y71" s="454" t="s">
        <v>318</v>
      </c>
    </row>
    <row r="72" spans="1:25" ht="20.149999999999999" customHeight="1">
      <c r="A72" s="453">
        <v>14</v>
      </c>
      <c r="B72" s="453" t="s">
        <v>306</v>
      </c>
      <c r="C72" s="453">
        <v>1</v>
      </c>
      <c r="D72" s="453">
        <v>0</v>
      </c>
      <c r="E72" s="453">
        <v>14.5</v>
      </c>
      <c r="F72" s="453">
        <v>0</v>
      </c>
      <c r="G72" s="453">
        <v>1</v>
      </c>
      <c r="H72" s="453">
        <v>1</v>
      </c>
      <c r="I72" s="453">
        <v>1</v>
      </c>
      <c r="J72" s="453">
        <v>1</v>
      </c>
      <c r="K72" s="453">
        <v>4</v>
      </c>
      <c r="L72" s="454" t="s">
        <v>279</v>
      </c>
      <c r="N72" s="453">
        <v>3</v>
      </c>
      <c r="O72" s="453" t="s">
        <v>118</v>
      </c>
      <c r="P72" s="453">
        <v>2</v>
      </c>
      <c r="Q72" s="453">
        <v>14</v>
      </c>
      <c r="R72" s="453">
        <v>32</v>
      </c>
      <c r="S72" s="453">
        <v>0</v>
      </c>
      <c r="T72" s="453">
        <v>1</v>
      </c>
      <c r="U72" s="453">
        <v>1</v>
      </c>
      <c r="V72" s="453">
        <v>1</v>
      </c>
      <c r="W72" s="453">
        <v>1</v>
      </c>
      <c r="X72" s="453">
        <v>1</v>
      </c>
      <c r="Y72" s="454" t="s">
        <v>318</v>
      </c>
    </row>
    <row r="73" spans="1:25" ht="20.149999999999999" customHeight="1">
      <c r="A73" s="453">
        <v>14</v>
      </c>
      <c r="B73" s="453" t="s">
        <v>306</v>
      </c>
      <c r="C73" s="453">
        <v>1</v>
      </c>
      <c r="D73" s="453">
        <v>4.5</v>
      </c>
      <c r="E73" s="453">
        <v>14.5</v>
      </c>
      <c r="F73" s="453">
        <v>0</v>
      </c>
      <c r="G73" s="453">
        <v>1</v>
      </c>
      <c r="H73" s="453">
        <v>1</v>
      </c>
      <c r="I73" s="453">
        <v>1</v>
      </c>
      <c r="J73" s="453">
        <v>1</v>
      </c>
      <c r="K73" s="453">
        <v>4</v>
      </c>
      <c r="L73" s="454" t="s">
        <v>279</v>
      </c>
      <c r="N73" s="453">
        <v>3</v>
      </c>
      <c r="O73" s="453" t="s">
        <v>118</v>
      </c>
      <c r="P73" s="453">
        <v>2</v>
      </c>
      <c r="Q73" s="453">
        <v>16.666666666666668</v>
      </c>
      <c r="R73" s="453">
        <v>32</v>
      </c>
      <c r="S73" s="453">
        <v>0</v>
      </c>
      <c r="T73" s="453">
        <v>1</v>
      </c>
      <c r="U73" s="453">
        <v>1</v>
      </c>
      <c r="V73" s="453">
        <v>1</v>
      </c>
      <c r="W73" s="453">
        <v>1</v>
      </c>
      <c r="X73" s="453">
        <v>1</v>
      </c>
      <c r="Y73" s="454" t="s">
        <v>318</v>
      </c>
    </row>
    <row r="74" spans="1:25" ht="20.149999999999999" customHeight="1">
      <c r="A74" s="453">
        <v>14</v>
      </c>
      <c r="B74" s="453" t="s">
        <v>306</v>
      </c>
      <c r="C74" s="453">
        <v>1</v>
      </c>
      <c r="D74" s="453">
        <v>11</v>
      </c>
      <c r="E74" s="453">
        <v>33</v>
      </c>
      <c r="F74" s="453">
        <v>0</v>
      </c>
      <c r="G74" s="453">
        <v>1</v>
      </c>
      <c r="H74" s="453">
        <v>1</v>
      </c>
      <c r="I74" s="453">
        <v>1</v>
      </c>
      <c r="J74" s="453">
        <v>1</v>
      </c>
      <c r="K74" s="453">
        <v>4</v>
      </c>
      <c r="L74" s="454" t="s">
        <v>279</v>
      </c>
      <c r="N74" s="453">
        <v>3</v>
      </c>
      <c r="O74" s="453" t="s">
        <v>118</v>
      </c>
      <c r="P74" s="453" t="s">
        <v>303</v>
      </c>
      <c r="Q74" s="453" t="s">
        <v>303</v>
      </c>
      <c r="R74" s="453" t="s">
        <v>303</v>
      </c>
      <c r="S74" s="453" t="s">
        <v>303</v>
      </c>
      <c r="T74" s="453" t="s">
        <v>303</v>
      </c>
      <c r="U74" s="453" t="s">
        <v>303</v>
      </c>
      <c r="V74" s="453" t="s">
        <v>303</v>
      </c>
      <c r="W74" s="453" t="s">
        <v>303</v>
      </c>
      <c r="X74" s="453" t="s">
        <v>303</v>
      </c>
      <c r="Y74" s="454" t="s">
        <v>303</v>
      </c>
    </row>
    <row r="75" spans="1:25" ht="20.149999999999999" customHeight="1">
      <c r="A75" s="453">
        <v>14</v>
      </c>
      <c r="B75" s="453" t="s">
        <v>306</v>
      </c>
      <c r="C75" s="453">
        <v>1</v>
      </c>
      <c r="D75" s="453">
        <v>4.5</v>
      </c>
      <c r="E75" s="453">
        <v>33</v>
      </c>
      <c r="F75" s="453">
        <v>0</v>
      </c>
      <c r="G75" s="453">
        <v>1</v>
      </c>
      <c r="H75" s="453">
        <v>1</v>
      </c>
      <c r="I75" s="453">
        <v>1</v>
      </c>
      <c r="J75" s="453">
        <v>1</v>
      </c>
      <c r="K75" s="453">
        <v>4</v>
      </c>
      <c r="L75" s="454" t="s">
        <v>279</v>
      </c>
      <c r="N75" s="453">
        <v>3</v>
      </c>
      <c r="O75" s="453" t="s">
        <v>118</v>
      </c>
      <c r="P75" s="453">
        <v>3</v>
      </c>
      <c r="Q75" s="453">
        <v>0</v>
      </c>
      <c r="R75" s="453">
        <v>8</v>
      </c>
      <c r="S75" s="453">
        <v>0</v>
      </c>
      <c r="T75" s="453">
        <v>1</v>
      </c>
      <c r="U75" s="453">
        <v>1</v>
      </c>
      <c r="V75" s="453">
        <v>1</v>
      </c>
      <c r="W75" s="453">
        <v>1</v>
      </c>
      <c r="X75" s="453">
        <v>1</v>
      </c>
      <c r="Y75" s="454" t="s">
        <v>318</v>
      </c>
    </row>
    <row r="76" spans="1:25" ht="20.149999999999999" customHeight="1">
      <c r="A76" s="453" t="s">
        <v>304</v>
      </c>
      <c r="B76" s="453" t="s">
        <v>304</v>
      </c>
      <c r="C76" s="453" t="s">
        <v>304</v>
      </c>
      <c r="D76" s="453" t="s">
        <v>304</v>
      </c>
      <c r="E76" s="453" t="s">
        <v>304</v>
      </c>
      <c r="F76" s="453" t="s">
        <v>304</v>
      </c>
      <c r="G76" s="453" t="s">
        <v>304</v>
      </c>
      <c r="H76" s="453" t="s">
        <v>304</v>
      </c>
      <c r="I76" s="453" t="s">
        <v>304</v>
      </c>
      <c r="J76" s="453" t="s">
        <v>304</v>
      </c>
      <c r="K76" s="453" t="s">
        <v>304</v>
      </c>
      <c r="L76" s="454" t="s">
        <v>304</v>
      </c>
      <c r="N76" s="453">
        <v>3</v>
      </c>
      <c r="O76" s="453" t="s">
        <v>118</v>
      </c>
      <c r="P76" s="453">
        <v>3</v>
      </c>
      <c r="Q76" s="453">
        <v>14</v>
      </c>
      <c r="R76" s="453">
        <v>32</v>
      </c>
      <c r="S76" s="453">
        <v>0</v>
      </c>
      <c r="T76" s="453">
        <v>1</v>
      </c>
      <c r="U76" s="453">
        <v>1</v>
      </c>
      <c r="V76" s="453">
        <v>1</v>
      </c>
      <c r="W76" s="453">
        <v>1</v>
      </c>
      <c r="X76" s="453">
        <v>1</v>
      </c>
      <c r="Y76" s="454" t="s">
        <v>318</v>
      </c>
    </row>
    <row r="77" spans="1:25" ht="20.149999999999999" customHeight="1">
      <c r="A77" s="453">
        <v>15</v>
      </c>
      <c r="B77" s="453" t="s">
        <v>307</v>
      </c>
      <c r="C77" s="453">
        <v>1</v>
      </c>
      <c r="D77" s="453">
        <v>0</v>
      </c>
      <c r="E77" s="453">
        <v>19.425000000000001</v>
      </c>
      <c r="F77" s="453">
        <v>0</v>
      </c>
      <c r="G77" s="453">
        <v>1</v>
      </c>
      <c r="H77" s="453">
        <v>1</v>
      </c>
      <c r="I77" s="453">
        <v>1</v>
      </c>
      <c r="J77" s="453">
        <v>1</v>
      </c>
      <c r="K77" s="453">
        <v>4</v>
      </c>
      <c r="L77" s="454" t="s">
        <v>279</v>
      </c>
      <c r="N77" s="453">
        <v>3</v>
      </c>
      <c r="O77" s="453" t="s">
        <v>118</v>
      </c>
      <c r="P77" s="453">
        <v>3</v>
      </c>
      <c r="Q77" s="453">
        <v>19.333333333333332</v>
      </c>
      <c r="R77" s="453">
        <v>32</v>
      </c>
      <c r="S77" s="453">
        <v>0</v>
      </c>
      <c r="T77" s="453">
        <v>1</v>
      </c>
      <c r="U77" s="453">
        <v>1</v>
      </c>
      <c r="V77" s="453">
        <v>1</v>
      </c>
      <c r="W77" s="453">
        <v>1</v>
      </c>
      <c r="X77" s="453">
        <v>1</v>
      </c>
      <c r="Y77" s="454" t="s">
        <v>318</v>
      </c>
    </row>
    <row r="78" spans="1:25" ht="20.149999999999999" customHeight="1">
      <c r="A78" s="453">
        <v>15</v>
      </c>
      <c r="B78" s="453" t="s">
        <v>307</v>
      </c>
      <c r="C78" s="453">
        <v>1</v>
      </c>
      <c r="D78" s="453">
        <v>8.5</v>
      </c>
      <c r="E78" s="453">
        <v>19.95</v>
      </c>
      <c r="F78" s="453">
        <v>0</v>
      </c>
      <c r="G78" s="453">
        <v>1</v>
      </c>
      <c r="H78" s="453">
        <v>1</v>
      </c>
      <c r="I78" s="453">
        <v>1</v>
      </c>
      <c r="J78" s="453">
        <v>1</v>
      </c>
      <c r="K78" s="453">
        <v>4</v>
      </c>
      <c r="L78" s="454" t="s">
        <v>279</v>
      </c>
      <c r="N78" s="453">
        <v>3</v>
      </c>
      <c r="O78" s="453" t="s">
        <v>118</v>
      </c>
      <c r="P78" s="453" t="s">
        <v>303</v>
      </c>
      <c r="Q78" s="453" t="s">
        <v>303</v>
      </c>
      <c r="R78" s="453" t="s">
        <v>303</v>
      </c>
      <c r="S78" s="453" t="s">
        <v>303</v>
      </c>
      <c r="T78" s="453" t="s">
        <v>303</v>
      </c>
      <c r="U78" s="453" t="s">
        <v>303</v>
      </c>
      <c r="V78" s="453" t="s">
        <v>303</v>
      </c>
      <c r="W78" s="453" t="s">
        <v>303</v>
      </c>
      <c r="X78" s="453" t="s">
        <v>303</v>
      </c>
      <c r="Y78" s="454" t="s">
        <v>303</v>
      </c>
    </row>
    <row r="79" spans="1:25" ht="20.149999999999999" customHeight="1">
      <c r="A79" s="453">
        <v>15</v>
      </c>
      <c r="B79" s="453" t="s">
        <v>307</v>
      </c>
      <c r="C79" s="453">
        <v>1</v>
      </c>
      <c r="D79" s="453">
        <v>5</v>
      </c>
      <c r="E79" s="453">
        <v>19.95</v>
      </c>
      <c r="F79" s="453">
        <v>0</v>
      </c>
      <c r="G79" s="453">
        <v>1</v>
      </c>
      <c r="H79" s="453">
        <v>1</v>
      </c>
      <c r="I79" s="453">
        <v>1</v>
      </c>
      <c r="J79" s="453">
        <v>1</v>
      </c>
      <c r="K79" s="453">
        <v>4</v>
      </c>
      <c r="L79" s="454" t="s">
        <v>279</v>
      </c>
      <c r="N79" s="453">
        <v>3</v>
      </c>
      <c r="O79" s="453" t="s">
        <v>118</v>
      </c>
      <c r="P79" s="453">
        <v>4</v>
      </c>
      <c r="Q79" s="453">
        <v>0</v>
      </c>
      <c r="R79" s="453">
        <v>8</v>
      </c>
      <c r="S79" s="453">
        <v>0</v>
      </c>
      <c r="T79" s="453">
        <v>1</v>
      </c>
      <c r="U79" s="453">
        <v>1</v>
      </c>
      <c r="V79" s="453">
        <v>1</v>
      </c>
      <c r="W79" s="453">
        <v>1</v>
      </c>
      <c r="X79" s="453">
        <v>1</v>
      </c>
      <c r="Y79" s="454" t="s">
        <v>318</v>
      </c>
    </row>
    <row r="80" spans="1:25" ht="20.149999999999999" customHeight="1">
      <c r="A80" s="453">
        <v>15</v>
      </c>
      <c r="B80" s="453" t="s">
        <v>307</v>
      </c>
      <c r="C80" s="453">
        <v>1</v>
      </c>
      <c r="D80" s="453">
        <v>8</v>
      </c>
      <c r="E80" s="453">
        <v>21</v>
      </c>
      <c r="F80" s="453">
        <v>0</v>
      </c>
      <c r="G80" s="453">
        <v>1</v>
      </c>
      <c r="H80" s="453">
        <v>1</v>
      </c>
      <c r="I80" s="453">
        <v>1</v>
      </c>
      <c r="J80" s="453">
        <v>1</v>
      </c>
      <c r="K80" s="453">
        <v>4</v>
      </c>
      <c r="L80" s="454" t="s">
        <v>279</v>
      </c>
      <c r="N80" s="453">
        <v>3</v>
      </c>
      <c r="O80" s="453" t="s">
        <v>118</v>
      </c>
      <c r="P80" s="453">
        <v>4</v>
      </c>
      <c r="Q80" s="453">
        <v>14</v>
      </c>
      <c r="R80" s="453">
        <v>32</v>
      </c>
      <c r="S80" s="453">
        <v>0</v>
      </c>
      <c r="T80" s="453">
        <v>1</v>
      </c>
      <c r="U80" s="453">
        <v>1</v>
      </c>
      <c r="V80" s="453">
        <v>1</v>
      </c>
      <c r="W80" s="453">
        <v>1</v>
      </c>
      <c r="X80" s="453">
        <v>1</v>
      </c>
      <c r="Y80" s="454" t="s">
        <v>318</v>
      </c>
    </row>
    <row r="81" spans="1:25" ht="20.149999999999999" customHeight="1">
      <c r="A81" s="453">
        <v>15</v>
      </c>
      <c r="B81" s="453" t="s">
        <v>307</v>
      </c>
      <c r="C81" s="453">
        <v>1</v>
      </c>
      <c r="D81" s="453">
        <v>5</v>
      </c>
      <c r="E81" s="453">
        <v>21</v>
      </c>
      <c r="F81" s="453">
        <v>0</v>
      </c>
      <c r="G81" s="453">
        <v>1</v>
      </c>
      <c r="H81" s="453">
        <v>1</v>
      </c>
      <c r="I81" s="453">
        <v>1</v>
      </c>
      <c r="J81" s="453">
        <v>1</v>
      </c>
      <c r="K81" s="453">
        <v>4</v>
      </c>
      <c r="L81" s="454" t="s">
        <v>279</v>
      </c>
      <c r="N81" s="453">
        <v>3</v>
      </c>
      <c r="O81" s="453" t="s">
        <v>118</v>
      </c>
      <c r="P81" s="453">
        <v>4</v>
      </c>
      <c r="Q81" s="453">
        <v>22</v>
      </c>
      <c r="R81" s="453">
        <v>32</v>
      </c>
      <c r="S81" s="453">
        <v>0</v>
      </c>
      <c r="T81" s="453">
        <v>1</v>
      </c>
      <c r="U81" s="453">
        <v>1</v>
      </c>
      <c r="V81" s="453">
        <v>1</v>
      </c>
      <c r="W81" s="453">
        <v>1</v>
      </c>
      <c r="X81" s="453">
        <v>1</v>
      </c>
      <c r="Y81" s="454" t="s">
        <v>318</v>
      </c>
    </row>
    <row r="82" spans="1:25" ht="20.149999999999999" customHeight="1">
      <c r="A82" s="453">
        <v>15</v>
      </c>
      <c r="B82" s="453" t="s">
        <v>307</v>
      </c>
      <c r="C82" s="453">
        <v>1</v>
      </c>
      <c r="D82" s="453">
        <v>15</v>
      </c>
      <c r="E82" s="453">
        <v>16.275000000000002</v>
      </c>
      <c r="F82" s="453">
        <v>0</v>
      </c>
      <c r="G82" s="453">
        <v>1</v>
      </c>
      <c r="H82" s="453">
        <v>1</v>
      </c>
      <c r="I82" s="453">
        <v>1</v>
      </c>
      <c r="J82" s="453">
        <v>1</v>
      </c>
      <c r="K82" s="453">
        <v>4</v>
      </c>
      <c r="L82" s="454" t="s">
        <v>279</v>
      </c>
      <c r="N82" s="453">
        <v>3</v>
      </c>
      <c r="O82" s="453" t="s">
        <v>118</v>
      </c>
      <c r="P82" s="453" t="s">
        <v>303</v>
      </c>
      <c r="Q82" s="453" t="s">
        <v>303</v>
      </c>
      <c r="R82" s="453" t="s">
        <v>303</v>
      </c>
      <c r="S82" s="453" t="s">
        <v>303</v>
      </c>
      <c r="T82" s="453" t="s">
        <v>303</v>
      </c>
      <c r="U82" s="453" t="s">
        <v>303</v>
      </c>
      <c r="V82" s="453" t="s">
        <v>303</v>
      </c>
      <c r="W82" s="453" t="s">
        <v>303</v>
      </c>
      <c r="X82" s="453" t="s">
        <v>303</v>
      </c>
      <c r="Y82" s="454" t="s">
        <v>303</v>
      </c>
    </row>
    <row r="83" spans="1:25" ht="20.149999999999999" customHeight="1">
      <c r="A83" s="453">
        <v>15</v>
      </c>
      <c r="B83" s="453" t="s">
        <v>307</v>
      </c>
      <c r="C83" s="453">
        <v>1</v>
      </c>
      <c r="D83" s="453">
        <v>4.5</v>
      </c>
      <c r="E83" s="453">
        <v>16.275000000000002</v>
      </c>
      <c r="F83" s="453">
        <v>0</v>
      </c>
      <c r="G83" s="453">
        <v>1</v>
      </c>
      <c r="H83" s="453">
        <v>1</v>
      </c>
      <c r="I83" s="453">
        <v>1</v>
      </c>
      <c r="J83" s="453">
        <v>1</v>
      </c>
      <c r="K83" s="453">
        <v>4</v>
      </c>
      <c r="L83" s="454" t="s">
        <v>279</v>
      </c>
      <c r="N83" s="453">
        <v>3</v>
      </c>
      <c r="O83" s="453" t="s">
        <v>118</v>
      </c>
      <c r="P83" s="453">
        <v>5</v>
      </c>
      <c r="Q83" s="453">
        <v>0</v>
      </c>
      <c r="R83" s="453">
        <v>8</v>
      </c>
      <c r="S83" s="453">
        <v>0</v>
      </c>
      <c r="T83" s="453">
        <v>1</v>
      </c>
      <c r="U83" s="453">
        <v>1</v>
      </c>
      <c r="V83" s="453">
        <v>1</v>
      </c>
      <c r="W83" s="453">
        <v>1</v>
      </c>
      <c r="X83" s="453">
        <v>1</v>
      </c>
      <c r="Y83" s="454" t="s">
        <v>318</v>
      </c>
    </row>
    <row r="84" spans="1:25" ht="20.149999999999999" customHeight="1">
      <c r="A84" s="453">
        <v>15</v>
      </c>
      <c r="B84" s="453" t="s">
        <v>307</v>
      </c>
      <c r="C84" s="453">
        <v>1</v>
      </c>
      <c r="D84" s="453">
        <v>8</v>
      </c>
      <c r="E84" s="453">
        <v>13.125</v>
      </c>
      <c r="F84" s="453">
        <v>0</v>
      </c>
      <c r="G84" s="453">
        <v>1</v>
      </c>
      <c r="H84" s="453">
        <v>1</v>
      </c>
      <c r="I84" s="453">
        <v>1</v>
      </c>
      <c r="J84" s="453">
        <v>1</v>
      </c>
      <c r="K84" s="453">
        <v>4</v>
      </c>
      <c r="L84" s="454" t="s">
        <v>279</v>
      </c>
      <c r="N84" s="453">
        <v>3</v>
      </c>
      <c r="O84" s="453" t="s">
        <v>118</v>
      </c>
      <c r="P84" s="453">
        <v>5</v>
      </c>
      <c r="Q84" s="453">
        <v>14</v>
      </c>
      <c r="R84" s="453">
        <v>32</v>
      </c>
      <c r="S84" s="453">
        <v>0</v>
      </c>
      <c r="T84" s="453">
        <v>1</v>
      </c>
      <c r="U84" s="453">
        <v>1</v>
      </c>
      <c r="V84" s="453">
        <v>1</v>
      </c>
      <c r="W84" s="453">
        <v>1</v>
      </c>
      <c r="X84" s="453">
        <v>1</v>
      </c>
      <c r="Y84" s="454" t="s">
        <v>318</v>
      </c>
    </row>
    <row r="85" spans="1:25" ht="20.149999999999999" customHeight="1">
      <c r="A85" s="453">
        <v>15</v>
      </c>
      <c r="B85" s="453" t="s">
        <v>307</v>
      </c>
      <c r="C85" s="453" t="s">
        <v>303</v>
      </c>
      <c r="D85" s="453" t="s">
        <v>303</v>
      </c>
      <c r="E85" s="453" t="s">
        <v>303</v>
      </c>
      <c r="F85" s="453" t="s">
        <v>303</v>
      </c>
      <c r="G85" s="453" t="s">
        <v>303</v>
      </c>
      <c r="H85" s="453" t="s">
        <v>303</v>
      </c>
      <c r="I85" s="453" t="s">
        <v>303</v>
      </c>
      <c r="J85" s="453" t="s">
        <v>303</v>
      </c>
      <c r="K85" s="453" t="s">
        <v>303</v>
      </c>
      <c r="L85" s="454" t="s">
        <v>303</v>
      </c>
      <c r="N85" s="453">
        <v>3</v>
      </c>
      <c r="O85" s="453" t="s">
        <v>118</v>
      </c>
      <c r="P85" s="453">
        <v>5</v>
      </c>
      <c r="Q85" s="453">
        <v>24.666666666666664</v>
      </c>
      <c r="R85" s="453">
        <v>32</v>
      </c>
      <c r="S85" s="453">
        <v>0</v>
      </c>
      <c r="T85" s="453">
        <v>1</v>
      </c>
      <c r="U85" s="453">
        <v>1</v>
      </c>
      <c r="V85" s="453">
        <v>1</v>
      </c>
      <c r="W85" s="453">
        <v>1</v>
      </c>
      <c r="X85" s="453">
        <v>1</v>
      </c>
      <c r="Y85" s="454" t="s">
        <v>318</v>
      </c>
    </row>
    <row r="86" spans="1:25" ht="20.149999999999999" customHeight="1">
      <c r="A86" s="453">
        <v>15</v>
      </c>
      <c r="B86" s="453" t="s">
        <v>307</v>
      </c>
      <c r="C86" s="453">
        <v>2</v>
      </c>
      <c r="D86" s="453">
        <v>0</v>
      </c>
      <c r="E86" s="453">
        <v>16.8</v>
      </c>
      <c r="F86" s="453">
        <v>0</v>
      </c>
      <c r="G86" s="453">
        <v>1</v>
      </c>
      <c r="H86" s="453">
        <v>1</v>
      </c>
      <c r="I86" s="453">
        <v>1</v>
      </c>
      <c r="J86" s="453">
        <v>1</v>
      </c>
      <c r="K86" s="453">
        <v>4</v>
      </c>
      <c r="L86" s="454" t="s">
        <v>279</v>
      </c>
      <c r="N86" s="453">
        <v>3</v>
      </c>
      <c r="O86" s="453" t="s">
        <v>118</v>
      </c>
      <c r="P86" s="453" t="s">
        <v>303</v>
      </c>
      <c r="Q86" s="453" t="s">
        <v>303</v>
      </c>
      <c r="R86" s="453" t="s">
        <v>303</v>
      </c>
      <c r="S86" s="453" t="s">
        <v>303</v>
      </c>
      <c r="T86" s="453" t="s">
        <v>303</v>
      </c>
      <c r="U86" s="453" t="s">
        <v>303</v>
      </c>
      <c r="V86" s="453" t="s">
        <v>303</v>
      </c>
      <c r="W86" s="453" t="s">
        <v>303</v>
      </c>
      <c r="X86" s="453" t="s">
        <v>303</v>
      </c>
      <c r="Y86" s="454" t="s">
        <v>303</v>
      </c>
    </row>
    <row r="87" spans="1:25" ht="20.149999999999999" customHeight="1">
      <c r="A87" s="453">
        <v>15</v>
      </c>
      <c r="B87" s="453" t="s">
        <v>307</v>
      </c>
      <c r="C87" s="453">
        <v>2</v>
      </c>
      <c r="D87" s="453">
        <v>4</v>
      </c>
      <c r="E87" s="453">
        <v>16.8</v>
      </c>
      <c r="F87" s="453">
        <v>0</v>
      </c>
      <c r="G87" s="453">
        <v>1</v>
      </c>
      <c r="H87" s="453">
        <v>1</v>
      </c>
      <c r="I87" s="453">
        <v>1</v>
      </c>
      <c r="J87" s="453">
        <v>1</v>
      </c>
      <c r="K87" s="453">
        <v>4</v>
      </c>
      <c r="L87" s="454" t="s">
        <v>279</v>
      </c>
      <c r="N87" s="453">
        <v>3</v>
      </c>
      <c r="O87" s="453" t="s">
        <v>118</v>
      </c>
      <c r="P87" s="453">
        <v>6</v>
      </c>
      <c r="Q87" s="453">
        <v>0</v>
      </c>
      <c r="R87" s="453">
        <v>8</v>
      </c>
      <c r="S87" s="453">
        <v>0</v>
      </c>
      <c r="T87" s="453">
        <v>1</v>
      </c>
      <c r="U87" s="453">
        <v>1</v>
      </c>
      <c r="V87" s="453">
        <v>1</v>
      </c>
      <c r="W87" s="453">
        <v>1</v>
      </c>
      <c r="X87" s="453">
        <v>1</v>
      </c>
      <c r="Y87" s="454" t="s">
        <v>318</v>
      </c>
    </row>
    <row r="88" spans="1:25" ht="20.149999999999999" customHeight="1">
      <c r="A88" s="453">
        <v>15</v>
      </c>
      <c r="B88" s="453" t="s">
        <v>307</v>
      </c>
      <c r="C88" s="453">
        <v>2</v>
      </c>
      <c r="D88" s="453">
        <v>8</v>
      </c>
      <c r="E88" s="453">
        <v>23.1</v>
      </c>
      <c r="F88" s="453">
        <v>0</v>
      </c>
      <c r="G88" s="453">
        <v>1</v>
      </c>
      <c r="H88" s="453">
        <v>1</v>
      </c>
      <c r="I88" s="453">
        <v>1</v>
      </c>
      <c r="J88" s="453">
        <v>1</v>
      </c>
      <c r="K88" s="453">
        <v>4</v>
      </c>
      <c r="L88" s="454" t="s">
        <v>279</v>
      </c>
      <c r="N88" s="453">
        <v>3</v>
      </c>
      <c r="O88" s="453" t="s">
        <v>118</v>
      </c>
      <c r="P88" s="453">
        <v>6</v>
      </c>
      <c r="Q88" s="453">
        <v>14</v>
      </c>
      <c r="R88" s="453">
        <v>32</v>
      </c>
      <c r="S88" s="453">
        <v>0</v>
      </c>
      <c r="T88" s="453">
        <v>1</v>
      </c>
      <c r="U88" s="453">
        <v>1</v>
      </c>
      <c r="V88" s="453">
        <v>1</v>
      </c>
      <c r="W88" s="453">
        <v>1</v>
      </c>
      <c r="X88" s="453">
        <v>1</v>
      </c>
      <c r="Y88" s="454" t="s">
        <v>318</v>
      </c>
    </row>
    <row r="89" spans="1:25" ht="20.149999999999999" customHeight="1">
      <c r="A89" s="453">
        <v>15</v>
      </c>
      <c r="B89" s="453" t="s">
        <v>307</v>
      </c>
      <c r="C89" s="453">
        <v>2</v>
      </c>
      <c r="D89" s="453">
        <v>4</v>
      </c>
      <c r="E89" s="453">
        <v>23.1</v>
      </c>
      <c r="F89" s="453">
        <v>0</v>
      </c>
      <c r="G89" s="453">
        <v>1</v>
      </c>
      <c r="H89" s="453">
        <v>1</v>
      </c>
      <c r="I89" s="453">
        <v>1</v>
      </c>
      <c r="J89" s="453">
        <v>1</v>
      </c>
      <c r="K89" s="453">
        <v>4</v>
      </c>
      <c r="L89" s="454" t="s">
        <v>279</v>
      </c>
      <c r="N89" s="453">
        <v>3</v>
      </c>
      <c r="O89" s="453" t="s">
        <v>118</v>
      </c>
      <c r="P89" s="453">
        <v>6</v>
      </c>
      <c r="Q89" s="453">
        <v>27.333333333333332</v>
      </c>
      <c r="R89" s="453">
        <v>32</v>
      </c>
      <c r="S89" s="453">
        <v>0</v>
      </c>
      <c r="T89" s="453">
        <v>1</v>
      </c>
      <c r="U89" s="453">
        <v>1</v>
      </c>
      <c r="V89" s="453">
        <v>1</v>
      </c>
      <c r="W89" s="453">
        <v>1</v>
      </c>
      <c r="X89" s="453">
        <v>1</v>
      </c>
      <c r="Y89" s="454" t="s">
        <v>318</v>
      </c>
    </row>
    <row r="90" spans="1:25" ht="20.149999999999999" customHeight="1">
      <c r="A90" s="453">
        <v>15</v>
      </c>
      <c r="B90" s="453" t="s">
        <v>307</v>
      </c>
      <c r="C90" s="453">
        <v>2</v>
      </c>
      <c r="D90" s="453">
        <v>4</v>
      </c>
      <c r="E90" s="453">
        <v>23.1</v>
      </c>
      <c r="F90" s="453">
        <v>0</v>
      </c>
      <c r="G90" s="453">
        <v>1</v>
      </c>
      <c r="H90" s="453">
        <v>1</v>
      </c>
      <c r="I90" s="453">
        <v>1</v>
      </c>
      <c r="J90" s="453">
        <v>1</v>
      </c>
      <c r="K90" s="453">
        <v>4</v>
      </c>
      <c r="L90" s="454" t="s">
        <v>279</v>
      </c>
      <c r="N90" s="453">
        <v>3</v>
      </c>
      <c r="O90" s="453" t="s">
        <v>118</v>
      </c>
      <c r="P90" s="453" t="s">
        <v>303</v>
      </c>
      <c r="Q90" s="453" t="s">
        <v>303</v>
      </c>
      <c r="R90" s="453" t="s">
        <v>303</v>
      </c>
      <c r="S90" s="453" t="s">
        <v>303</v>
      </c>
      <c r="T90" s="453" t="s">
        <v>303</v>
      </c>
      <c r="U90" s="453" t="s">
        <v>303</v>
      </c>
      <c r="V90" s="453" t="s">
        <v>303</v>
      </c>
      <c r="W90" s="453" t="s">
        <v>303</v>
      </c>
      <c r="X90" s="453" t="s">
        <v>303</v>
      </c>
      <c r="Y90" s="454" t="s">
        <v>303</v>
      </c>
    </row>
    <row r="91" spans="1:25" ht="20.149999999999999" customHeight="1">
      <c r="A91" s="453">
        <v>15</v>
      </c>
      <c r="B91" s="453" t="s">
        <v>307</v>
      </c>
      <c r="C91" s="453">
        <v>2</v>
      </c>
      <c r="D91" s="453">
        <v>20</v>
      </c>
      <c r="E91" s="453">
        <v>10.5</v>
      </c>
      <c r="F91" s="453">
        <v>0</v>
      </c>
      <c r="G91" s="453">
        <v>1</v>
      </c>
      <c r="H91" s="453">
        <v>1</v>
      </c>
      <c r="I91" s="453">
        <v>1</v>
      </c>
      <c r="J91" s="453">
        <v>1</v>
      </c>
      <c r="K91" s="453">
        <v>4</v>
      </c>
      <c r="L91" s="454" t="s">
        <v>279</v>
      </c>
      <c r="N91" s="453">
        <v>3</v>
      </c>
      <c r="O91" s="453" t="s">
        <v>118</v>
      </c>
      <c r="P91" s="453">
        <v>7</v>
      </c>
      <c r="Q91" s="453">
        <v>0</v>
      </c>
      <c r="R91" s="453">
        <v>8</v>
      </c>
      <c r="S91" s="453">
        <v>0</v>
      </c>
      <c r="T91" s="453">
        <v>1</v>
      </c>
      <c r="U91" s="453">
        <v>1</v>
      </c>
      <c r="V91" s="453">
        <v>1</v>
      </c>
      <c r="W91" s="453">
        <v>1</v>
      </c>
      <c r="X91" s="453">
        <v>1</v>
      </c>
      <c r="Y91" s="454" t="s">
        <v>318</v>
      </c>
    </row>
    <row r="92" spans="1:25" ht="20.149999999999999" customHeight="1">
      <c r="A92" s="453">
        <v>15</v>
      </c>
      <c r="B92" s="453" t="s">
        <v>307</v>
      </c>
      <c r="C92" s="453">
        <v>2</v>
      </c>
      <c r="D92" s="453">
        <v>10</v>
      </c>
      <c r="E92" s="453">
        <v>10.5</v>
      </c>
      <c r="F92" s="453">
        <v>0</v>
      </c>
      <c r="G92" s="453">
        <v>1</v>
      </c>
      <c r="H92" s="453">
        <v>1</v>
      </c>
      <c r="I92" s="453">
        <v>1</v>
      </c>
      <c r="J92" s="453">
        <v>1</v>
      </c>
      <c r="K92" s="453">
        <v>4</v>
      </c>
      <c r="L92" s="454" t="s">
        <v>279</v>
      </c>
      <c r="N92" s="453">
        <v>3</v>
      </c>
      <c r="O92" s="453" t="s">
        <v>118</v>
      </c>
      <c r="P92" s="453">
        <v>7</v>
      </c>
      <c r="Q92" s="453">
        <v>14</v>
      </c>
      <c r="R92" s="453">
        <v>32</v>
      </c>
      <c r="S92" s="453">
        <v>0</v>
      </c>
      <c r="T92" s="453">
        <v>1</v>
      </c>
      <c r="U92" s="453">
        <v>1</v>
      </c>
      <c r="V92" s="453">
        <v>1</v>
      </c>
      <c r="W92" s="453">
        <v>1</v>
      </c>
      <c r="X92" s="453">
        <v>1</v>
      </c>
      <c r="Y92" s="454" t="s">
        <v>318</v>
      </c>
    </row>
    <row r="93" spans="1:25" ht="20.149999999999999" customHeight="1">
      <c r="A93" s="453">
        <v>15</v>
      </c>
      <c r="B93" s="453" t="s">
        <v>307</v>
      </c>
      <c r="C93" s="453">
        <v>2</v>
      </c>
      <c r="D93" s="453">
        <v>10</v>
      </c>
      <c r="E93" s="453">
        <v>7.3500000000000005</v>
      </c>
      <c r="F93" s="453">
        <v>0</v>
      </c>
      <c r="G93" s="453">
        <v>1</v>
      </c>
      <c r="H93" s="453">
        <v>1</v>
      </c>
      <c r="I93" s="453">
        <v>1</v>
      </c>
      <c r="J93" s="453">
        <v>1</v>
      </c>
      <c r="K93" s="453">
        <v>4</v>
      </c>
      <c r="L93" s="454" t="s">
        <v>279</v>
      </c>
      <c r="N93" s="453">
        <v>3</v>
      </c>
      <c r="O93" s="453" t="s">
        <v>118</v>
      </c>
      <c r="P93" s="453">
        <v>7</v>
      </c>
      <c r="Q93" s="453">
        <v>30</v>
      </c>
      <c r="R93" s="453">
        <v>32</v>
      </c>
      <c r="S93" s="453">
        <v>0</v>
      </c>
      <c r="T93" s="453">
        <v>1</v>
      </c>
      <c r="U93" s="453">
        <v>1</v>
      </c>
      <c r="V93" s="453">
        <v>1</v>
      </c>
      <c r="W93" s="453">
        <v>1</v>
      </c>
      <c r="X93" s="453">
        <v>1</v>
      </c>
      <c r="Y93" s="454" t="s">
        <v>318</v>
      </c>
    </row>
    <row r="94" spans="1:25" ht="20.149999999999999" customHeight="1">
      <c r="A94" s="453" t="s">
        <v>304</v>
      </c>
      <c r="B94" s="453" t="s">
        <v>304</v>
      </c>
      <c r="C94" s="453" t="s">
        <v>304</v>
      </c>
      <c r="D94" s="453" t="s">
        <v>304</v>
      </c>
      <c r="E94" s="453" t="s">
        <v>304</v>
      </c>
      <c r="F94" s="453" t="s">
        <v>304</v>
      </c>
      <c r="G94" s="453" t="s">
        <v>304</v>
      </c>
      <c r="H94" s="453" t="s">
        <v>304</v>
      </c>
      <c r="I94" s="453" t="s">
        <v>304</v>
      </c>
      <c r="J94" s="453" t="s">
        <v>304</v>
      </c>
      <c r="K94" s="453" t="s">
        <v>304</v>
      </c>
      <c r="L94" s="454" t="s">
        <v>304</v>
      </c>
      <c r="N94" s="453">
        <v>3</v>
      </c>
      <c r="O94" s="453" t="s">
        <v>118</v>
      </c>
      <c r="P94" s="453" t="s">
        <v>303</v>
      </c>
      <c r="Q94" s="453" t="s">
        <v>303</v>
      </c>
      <c r="R94" s="453" t="s">
        <v>303</v>
      </c>
      <c r="S94" s="453" t="s">
        <v>303</v>
      </c>
      <c r="T94" s="453" t="s">
        <v>303</v>
      </c>
      <c r="U94" s="453" t="s">
        <v>303</v>
      </c>
      <c r="V94" s="453" t="s">
        <v>303</v>
      </c>
      <c r="W94" s="453" t="s">
        <v>303</v>
      </c>
      <c r="X94" s="453" t="s">
        <v>303</v>
      </c>
      <c r="Y94" s="454" t="s">
        <v>303</v>
      </c>
    </row>
    <row r="95" spans="1:25" ht="20.149999999999999" customHeight="1">
      <c r="A95" s="453">
        <v>16</v>
      </c>
      <c r="B95" s="453" t="s">
        <v>308</v>
      </c>
      <c r="C95" s="453">
        <v>1</v>
      </c>
      <c r="D95" s="453">
        <v>0</v>
      </c>
      <c r="E95" s="453">
        <v>12</v>
      </c>
      <c r="F95" s="453">
        <v>0</v>
      </c>
      <c r="G95" s="453">
        <v>1</v>
      </c>
      <c r="H95" s="453">
        <v>1</v>
      </c>
      <c r="I95" s="453">
        <v>1</v>
      </c>
      <c r="J95" s="453">
        <v>1</v>
      </c>
      <c r="K95" s="453">
        <v>4</v>
      </c>
      <c r="L95" s="454" t="s">
        <v>279</v>
      </c>
      <c r="N95" s="453">
        <v>3</v>
      </c>
      <c r="O95" s="453" t="s">
        <v>118</v>
      </c>
      <c r="P95" s="453">
        <v>8</v>
      </c>
      <c r="Q95" s="453">
        <v>0</v>
      </c>
      <c r="R95" s="453">
        <v>18</v>
      </c>
      <c r="S95" s="453">
        <v>0.64</v>
      </c>
      <c r="T95" s="453">
        <v>1</v>
      </c>
      <c r="U95" s="453">
        <v>1</v>
      </c>
      <c r="V95" s="453">
        <v>0</v>
      </c>
      <c r="W95" s="453">
        <v>0</v>
      </c>
      <c r="X95" s="453">
        <v>1</v>
      </c>
      <c r="Y95" s="454" t="s">
        <v>318</v>
      </c>
    </row>
    <row r="96" spans="1:25" ht="20.149999999999999" customHeight="1">
      <c r="A96" s="453">
        <v>16</v>
      </c>
      <c r="B96" s="453" t="s">
        <v>308</v>
      </c>
      <c r="C96" s="453">
        <v>1</v>
      </c>
      <c r="D96" s="453">
        <v>12</v>
      </c>
      <c r="E96" s="453">
        <v>20</v>
      </c>
      <c r="F96" s="453">
        <v>0</v>
      </c>
      <c r="G96" s="453">
        <v>1</v>
      </c>
      <c r="H96" s="453">
        <v>1</v>
      </c>
      <c r="I96" s="453">
        <v>1</v>
      </c>
      <c r="J96" s="453">
        <v>1</v>
      </c>
      <c r="K96" s="453">
        <v>4</v>
      </c>
      <c r="L96" s="454" t="s">
        <v>279</v>
      </c>
      <c r="N96" s="453">
        <v>3</v>
      </c>
      <c r="O96" s="453" t="s">
        <v>118</v>
      </c>
      <c r="P96" s="453">
        <v>8</v>
      </c>
      <c r="Q96" s="453">
        <v>0</v>
      </c>
      <c r="R96" s="453">
        <v>0</v>
      </c>
      <c r="S96" s="453">
        <v>0</v>
      </c>
      <c r="T96" s="453">
        <v>1</v>
      </c>
      <c r="U96" s="453">
        <v>1</v>
      </c>
      <c r="V96" s="453">
        <v>0</v>
      </c>
      <c r="W96" s="453">
        <v>0</v>
      </c>
      <c r="X96" s="453">
        <v>1</v>
      </c>
      <c r="Y96" s="454" t="s">
        <v>318</v>
      </c>
    </row>
    <row r="97" spans="1:25" ht="20.149999999999999" customHeight="1">
      <c r="A97" s="453">
        <v>16</v>
      </c>
      <c r="B97" s="453" t="s">
        <v>308</v>
      </c>
      <c r="C97" s="453">
        <v>1</v>
      </c>
      <c r="D97" s="453">
        <v>4</v>
      </c>
      <c r="E97" s="453">
        <v>20</v>
      </c>
      <c r="F97" s="453">
        <v>0</v>
      </c>
      <c r="G97" s="453">
        <v>1</v>
      </c>
      <c r="H97" s="453">
        <v>1</v>
      </c>
      <c r="I97" s="453">
        <v>1</v>
      </c>
      <c r="J97" s="453">
        <v>1</v>
      </c>
      <c r="K97" s="453">
        <v>4</v>
      </c>
      <c r="L97" s="454" t="s">
        <v>279</v>
      </c>
      <c r="N97" s="453">
        <v>3</v>
      </c>
      <c r="O97" s="453" t="s">
        <v>118</v>
      </c>
      <c r="P97" s="453" t="s">
        <v>303</v>
      </c>
      <c r="Q97" s="453" t="s">
        <v>303</v>
      </c>
      <c r="R97" s="453" t="s">
        <v>303</v>
      </c>
      <c r="S97" s="453" t="s">
        <v>303</v>
      </c>
      <c r="T97" s="453" t="s">
        <v>303</v>
      </c>
      <c r="U97" s="453" t="s">
        <v>303</v>
      </c>
      <c r="V97" s="453" t="s">
        <v>303</v>
      </c>
      <c r="W97" s="453" t="s">
        <v>303</v>
      </c>
      <c r="X97" s="453" t="s">
        <v>303</v>
      </c>
      <c r="Y97" s="454" t="s">
        <v>303</v>
      </c>
    </row>
    <row r="98" spans="1:25" ht="20.149999999999999" customHeight="1">
      <c r="A98" s="453">
        <v>16</v>
      </c>
      <c r="B98" s="453" t="s">
        <v>308</v>
      </c>
      <c r="C98" s="453">
        <v>1</v>
      </c>
      <c r="D98" s="453">
        <v>4</v>
      </c>
      <c r="E98" s="453">
        <v>20</v>
      </c>
      <c r="F98" s="453">
        <v>0</v>
      </c>
      <c r="G98" s="453">
        <v>1</v>
      </c>
      <c r="H98" s="453">
        <v>1</v>
      </c>
      <c r="I98" s="453">
        <v>1</v>
      </c>
      <c r="J98" s="453">
        <v>1</v>
      </c>
      <c r="K98" s="453">
        <v>4</v>
      </c>
      <c r="L98" s="454" t="s">
        <v>279</v>
      </c>
      <c r="N98" s="453">
        <v>3</v>
      </c>
      <c r="O98" s="453" t="s">
        <v>118</v>
      </c>
      <c r="P98" s="453">
        <v>9</v>
      </c>
      <c r="Q98" s="453">
        <v>0</v>
      </c>
      <c r="R98" s="453">
        <v>18</v>
      </c>
      <c r="S98" s="453">
        <v>0.64</v>
      </c>
      <c r="T98" s="453">
        <v>0</v>
      </c>
      <c r="U98" s="453">
        <v>1</v>
      </c>
      <c r="V98" s="453">
        <v>0</v>
      </c>
      <c r="W98" s="453">
        <v>0</v>
      </c>
      <c r="X98" s="453">
        <v>1</v>
      </c>
      <c r="Y98" s="454" t="s">
        <v>318</v>
      </c>
    </row>
    <row r="99" spans="1:25" ht="20.149999999999999" customHeight="1">
      <c r="A99" s="453">
        <v>16</v>
      </c>
      <c r="B99" s="453" t="s">
        <v>308</v>
      </c>
      <c r="C99" s="453">
        <v>1</v>
      </c>
      <c r="D99" s="453">
        <v>34</v>
      </c>
      <c r="E99" s="453">
        <v>19</v>
      </c>
      <c r="F99" s="453">
        <v>0</v>
      </c>
      <c r="G99" s="453">
        <v>1</v>
      </c>
      <c r="H99" s="453">
        <v>1</v>
      </c>
      <c r="I99" s="453">
        <v>1</v>
      </c>
      <c r="J99" s="453">
        <v>1</v>
      </c>
      <c r="K99" s="453">
        <v>4</v>
      </c>
      <c r="L99" s="454" t="s">
        <v>279</v>
      </c>
      <c r="N99" s="453">
        <v>3</v>
      </c>
      <c r="O99" s="453" t="s">
        <v>118</v>
      </c>
      <c r="P99" s="453">
        <v>9</v>
      </c>
      <c r="Q99" s="453">
        <v>180</v>
      </c>
      <c r="R99" s="453">
        <v>18</v>
      </c>
      <c r="S99" s="453">
        <v>0</v>
      </c>
      <c r="T99" s="453">
        <v>0</v>
      </c>
      <c r="U99" s="453">
        <v>1</v>
      </c>
      <c r="V99" s="453">
        <v>0</v>
      </c>
      <c r="W99" s="453">
        <v>0</v>
      </c>
      <c r="X99" s="453">
        <v>1</v>
      </c>
      <c r="Y99" s="454" t="s">
        <v>318</v>
      </c>
    </row>
    <row r="100" spans="1:25" ht="20.149999999999999" customHeight="1">
      <c r="A100" s="453">
        <v>16</v>
      </c>
      <c r="B100" s="453" t="s">
        <v>308</v>
      </c>
      <c r="C100" s="453">
        <v>1</v>
      </c>
      <c r="D100" s="453">
        <v>4</v>
      </c>
      <c r="E100" s="453">
        <v>18</v>
      </c>
      <c r="F100" s="453">
        <v>0</v>
      </c>
      <c r="G100" s="453">
        <v>1</v>
      </c>
      <c r="H100" s="453">
        <v>1</v>
      </c>
      <c r="I100" s="453">
        <v>1</v>
      </c>
      <c r="J100" s="453">
        <v>1</v>
      </c>
      <c r="K100" s="453">
        <v>4</v>
      </c>
      <c r="L100" s="454" t="s">
        <v>279</v>
      </c>
      <c r="N100" s="453">
        <v>3</v>
      </c>
      <c r="O100" s="453" t="s">
        <v>118</v>
      </c>
      <c r="P100" s="453" t="s">
        <v>303</v>
      </c>
      <c r="Q100" s="453" t="s">
        <v>303</v>
      </c>
      <c r="R100" s="453" t="s">
        <v>303</v>
      </c>
      <c r="S100" s="453" t="s">
        <v>303</v>
      </c>
      <c r="T100" s="453" t="s">
        <v>303</v>
      </c>
      <c r="U100" s="453" t="s">
        <v>303</v>
      </c>
      <c r="V100" s="453" t="s">
        <v>303</v>
      </c>
      <c r="W100" s="453" t="s">
        <v>303</v>
      </c>
      <c r="X100" s="453" t="s">
        <v>303</v>
      </c>
      <c r="Y100" s="454" t="s">
        <v>303</v>
      </c>
    </row>
    <row r="101" spans="1:25" ht="20.149999999999999" customHeight="1">
      <c r="A101" s="453">
        <v>16</v>
      </c>
      <c r="B101" s="453" t="s">
        <v>308</v>
      </c>
      <c r="C101" s="453">
        <v>1</v>
      </c>
      <c r="D101" s="453">
        <v>4</v>
      </c>
      <c r="E101" s="453">
        <v>18</v>
      </c>
      <c r="F101" s="453">
        <v>0</v>
      </c>
      <c r="G101" s="453">
        <v>1</v>
      </c>
      <c r="H101" s="453">
        <v>1</v>
      </c>
      <c r="I101" s="453">
        <v>1</v>
      </c>
      <c r="J101" s="453">
        <v>1</v>
      </c>
      <c r="K101" s="453">
        <v>4</v>
      </c>
      <c r="L101" s="454" t="s">
        <v>279</v>
      </c>
      <c r="N101" s="453">
        <v>3</v>
      </c>
      <c r="O101" s="453" t="s">
        <v>118</v>
      </c>
      <c r="P101" s="453">
        <v>10</v>
      </c>
      <c r="Q101" s="453">
        <v>0</v>
      </c>
      <c r="R101" s="453">
        <v>18</v>
      </c>
      <c r="S101" s="453">
        <v>0.64</v>
      </c>
      <c r="T101" s="453">
        <v>0</v>
      </c>
      <c r="U101" s="453">
        <v>1</v>
      </c>
      <c r="V101" s="453">
        <v>0</v>
      </c>
      <c r="W101" s="453">
        <v>0</v>
      </c>
      <c r="X101" s="453">
        <v>1</v>
      </c>
      <c r="Y101" s="454" t="s">
        <v>318</v>
      </c>
    </row>
    <row r="102" spans="1:25" ht="20.149999999999999" customHeight="1">
      <c r="A102" s="453">
        <v>16</v>
      </c>
      <c r="B102" s="453" t="s">
        <v>308</v>
      </c>
      <c r="C102" s="453">
        <v>1</v>
      </c>
      <c r="D102" s="453">
        <v>27</v>
      </c>
      <c r="E102" s="453">
        <v>20</v>
      </c>
      <c r="F102" s="453">
        <v>0</v>
      </c>
      <c r="G102" s="453">
        <v>1</v>
      </c>
      <c r="H102" s="453">
        <v>1</v>
      </c>
      <c r="I102" s="453">
        <v>1</v>
      </c>
      <c r="J102" s="453">
        <v>1</v>
      </c>
      <c r="K102" s="453">
        <v>4</v>
      </c>
      <c r="L102" s="454" t="s">
        <v>279</v>
      </c>
      <c r="N102" s="453">
        <v>3</v>
      </c>
      <c r="O102" s="453" t="s">
        <v>118</v>
      </c>
      <c r="P102" s="453">
        <v>10</v>
      </c>
      <c r="Q102" s="453">
        <v>186.66666666666666</v>
      </c>
      <c r="R102" s="453">
        <v>18</v>
      </c>
      <c r="S102" s="453">
        <v>0</v>
      </c>
      <c r="T102" s="453">
        <v>0</v>
      </c>
      <c r="U102" s="453">
        <v>1</v>
      </c>
      <c r="V102" s="453">
        <v>0</v>
      </c>
      <c r="W102" s="453">
        <v>0</v>
      </c>
      <c r="X102" s="453">
        <v>1</v>
      </c>
      <c r="Y102" s="454" t="s">
        <v>318</v>
      </c>
    </row>
    <row r="103" spans="1:25" ht="20.149999999999999" customHeight="1">
      <c r="A103" s="453">
        <v>16</v>
      </c>
      <c r="B103" s="453" t="s">
        <v>308</v>
      </c>
      <c r="C103" s="453">
        <v>1</v>
      </c>
      <c r="D103" s="453">
        <v>6</v>
      </c>
      <c r="E103" s="453">
        <v>15</v>
      </c>
      <c r="F103" s="453">
        <v>0</v>
      </c>
      <c r="G103" s="453">
        <v>1</v>
      </c>
      <c r="H103" s="453">
        <v>1</v>
      </c>
      <c r="I103" s="453">
        <v>1</v>
      </c>
      <c r="J103" s="453">
        <v>1</v>
      </c>
      <c r="K103" s="453">
        <v>4</v>
      </c>
      <c r="L103" s="454" t="s">
        <v>279</v>
      </c>
      <c r="N103" s="453">
        <v>3</v>
      </c>
      <c r="O103" s="453" t="s">
        <v>118</v>
      </c>
      <c r="P103" s="453" t="s">
        <v>303</v>
      </c>
      <c r="Q103" s="453" t="s">
        <v>303</v>
      </c>
      <c r="R103" s="453" t="s">
        <v>303</v>
      </c>
      <c r="S103" s="453" t="s">
        <v>303</v>
      </c>
      <c r="T103" s="453" t="s">
        <v>303</v>
      </c>
      <c r="U103" s="453" t="s">
        <v>303</v>
      </c>
      <c r="V103" s="453" t="s">
        <v>303</v>
      </c>
      <c r="W103" s="453" t="s">
        <v>303</v>
      </c>
      <c r="X103" s="453" t="s">
        <v>303</v>
      </c>
      <c r="Y103" s="454" t="s">
        <v>303</v>
      </c>
    </row>
    <row r="104" spans="1:25" ht="20.149999999999999" customHeight="1">
      <c r="A104" s="453" t="s">
        <v>304</v>
      </c>
      <c r="B104" s="453" t="s">
        <v>304</v>
      </c>
      <c r="C104" s="453" t="s">
        <v>304</v>
      </c>
      <c r="D104" s="453" t="s">
        <v>304</v>
      </c>
      <c r="E104" s="453" t="s">
        <v>304</v>
      </c>
      <c r="F104" s="453" t="s">
        <v>304</v>
      </c>
      <c r="G104" s="453" t="s">
        <v>304</v>
      </c>
      <c r="H104" s="453" t="s">
        <v>304</v>
      </c>
      <c r="I104" s="453" t="s">
        <v>304</v>
      </c>
      <c r="J104" s="453" t="s">
        <v>304</v>
      </c>
      <c r="K104" s="453" t="s">
        <v>304</v>
      </c>
      <c r="L104" s="454" t="s">
        <v>304</v>
      </c>
      <c r="N104" s="453">
        <v>3</v>
      </c>
      <c r="O104" s="453" t="s">
        <v>118</v>
      </c>
      <c r="P104" s="453">
        <v>11</v>
      </c>
      <c r="Q104" s="453">
        <v>0</v>
      </c>
      <c r="R104" s="453">
        <v>18</v>
      </c>
      <c r="S104" s="453">
        <v>0.64</v>
      </c>
      <c r="T104" s="453">
        <v>0</v>
      </c>
      <c r="U104" s="453">
        <v>1</v>
      </c>
      <c r="V104" s="453">
        <v>0</v>
      </c>
      <c r="W104" s="453">
        <v>0</v>
      </c>
      <c r="X104" s="453">
        <v>1</v>
      </c>
      <c r="Y104" s="454" t="s">
        <v>318</v>
      </c>
    </row>
    <row r="105" spans="1:25" ht="20.149999999999999" customHeight="1">
      <c r="A105" s="453">
        <v>17</v>
      </c>
      <c r="B105" s="453" t="s">
        <v>309</v>
      </c>
      <c r="C105" s="453">
        <v>1</v>
      </c>
      <c r="D105" s="453">
        <v>0</v>
      </c>
      <c r="E105" s="453">
        <v>12</v>
      </c>
      <c r="F105" s="453">
        <v>0</v>
      </c>
      <c r="G105" s="453">
        <v>1</v>
      </c>
      <c r="H105" s="453">
        <v>1</v>
      </c>
      <c r="I105" s="453">
        <v>1</v>
      </c>
      <c r="J105" s="453">
        <v>1</v>
      </c>
      <c r="K105" s="453">
        <v>4</v>
      </c>
      <c r="L105" s="454" t="s">
        <v>279</v>
      </c>
      <c r="N105" s="453">
        <v>3</v>
      </c>
      <c r="O105" s="453" t="s">
        <v>118</v>
      </c>
      <c r="P105" s="453">
        <v>11</v>
      </c>
      <c r="Q105" s="453">
        <v>193.33333333333334</v>
      </c>
      <c r="R105" s="453">
        <v>18</v>
      </c>
      <c r="S105" s="453">
        <v>0</v>
      </c>
      <c r="T105" s="453">
        <v>0</v>
      </c>
      <c r="U105" s="453">
        <v>1</v>
      </c>
      <c r="V105" s="453">
        <v>0</v>
      </c>
      <c r="W105" s="453">
        <v>0</v>
      </c>
      <c r="X105" s="453">
        <v>1</v>
      </c>
      <c r="Y105" s="454" t="s">
        <v>318</v>
      </c>
    </row>
    <row r="106" spans="1:25" ht="20.149999999999999" customHeight="1">
      <c r="A106" s="453">
        <v>17</v>
      </c>
      <c r="B106" s="453" t="s">
        <v>309</v>
      </c>
      <c r="C106" s="453">
        <v>1</v>
      </c>
      <c r="D106" s="453">
        <v>15</v>
      </c>
      <c r="E106" s="453">
        <v>22</v>
      </c>
      <c r="F106" s="453">
        <v>0</v>
      </c>
      <c r="G106" s="453">
        <v>1</v>
      </c>
      <c r="H106" s="453">
        <v>1</v>
      </c>
      <c r="I106" s="453">
        <v>1</v>
      </c>
      <c r="J106" s="453">
        <v>1</v>
      </c>
      <c r="K106" s="453">
        <v>4</v>
      </c>
      <c r="L106" s="454" t="s">
        <v>279</v>
      </c>
      <c r="N106" s="453">
        <v>3</v>
      </c>
      <c r="O106" s="453" t="s">
        <v>118</v>
      </c>
      <c r="P106" s="453" t="s">
        <v>303</v>
      </c>
      <c r="Q106" s="453" t="s">
        <v>303</v>
      </c>
      <c r="R106" s="453" t="s">
        <v>303</v>
      </c>
      <c r="S106" s="453" t="s">
        <v>303</v>
      </c>
      <c r="T106" s="453" t="s">
        <v>303</v>
      </c>
      <c r="U106" s="453" t="s">
        <v>303</v>
      </c>
      <c r="V106" s="453" t="s">
        <v>303</v>
      </c>
      <c r="W106" s="453" t="s">
        <v>303</v>
      </c>
      <c r="X106" s="453" t="s">
        <v>303</v>
      </c>
      <c r="Y106" s="454" t="s">
        <v>303</v>
      </c>
    </row>
    <row r="107" spans="1:25" ht="20.149999999999999" customHeight="1">
      <c r="A107" s="453">
        <v>17</v>
      </c>
      <c r="B107" s="453" t="s">
        <v>309</v>
      </c>
      <c r="C107" s="453">
        <v>1</v>
      </c>
      <c r="D107" s="453">
        <v>4</v>
      </c>
      <c r="E107" s="453">
        <v>22</v>
      </c>
      <c r="F107" s="453">
        <v>0</v>
      </c>
      <c r="G107" s="453">
        <v>1</v>
      </c>
      <c r="H107" s="453">
        <v>1</v>
      </c>
      <c r="I107" s="453">
        <v>1</v>
      </c>
      <c r="J107" s="453">
        <v>1</v>
      </c>
      <c r="K107" s="453">
        <v>4</v>
      </c>
      <c r="L107" s="454" t="s">
        <v>279</v>
      </c>
      <c r="N107" s="453">
        <v>3</v>
      </c>
      <c r="O107" s="453" t="s">
        <v>118</v>
      </c>
      <c r="P107" s="453">
        <v>12</v>
      </c>
      <c r="Q107" s="453">
        <v>0</v>
      </c>
      <c r="R107" s="453">
        <v>18</v>
      </c>
      <c r="S107" s="453">
        <v>0.64</v>
      </c>
      <c r="T107" s="453">
        <v>0</v>
      </c>
      <c r="U107" s="453">
        <v>1</v>
      </c>
      <c r="V107" s="453">
        <v>0</v>
      </c>
      <c r="W107" s="453">
        <v>0</v>
      </c>
      <c r="X107" s="453">
        <v>1</v>
      </c>
      <c r="Y107" s="454" t="s">
        <v>318</v>
      </c>
    </row>
    <row r="108" spans="1:25" ht="20.149999999999999" customHeight="1">
      <c r="A108" s="453">
        <v>17</v>
      </c>
      <c r="B108" s="453" t="s">
        <v>309</v>
      </c>
      <c r="C108" s="453">
        <v>1</v>
      </c>
      <c r="D108" s="453">
        <v>4</v>
      </c>
      <c r="E108" s="453">
        <v>22</v>
      </c>
      <c r="F108" s="453">
        <v>0</v>
      </c>
      <c r="G108" s="453">
        <v>1</v>
      </c>
      <c r="H108" s="453">
        <v>1</v>
      </c>
      <c r="I108" s="453">
        <v>1</v>
      </c>
      <c r="J108" s="453">
        <v>1</v>
      </c>
      <c r="K108" s="453">
        <v>4</v>
      </c>
      <c r="L108" s="454" t="s">
        <v>279</v>
      </c>
      <c r="N108" s="453">
        <v>3</v>
      </c>
      <c r="O108" s="453" t="s">
        <v>118</v>
      </c>
      <c r="P108" s="453">
        <v>12</v>
      </c>
      <c r="Q108" s="453">
        <v>200</v>
      </c>
      <c r="R108" s="453">
        <v>18</v>
      </c>
      <c r="S108" s="453">
        <v>0</v>
      </c>
      <c r="T108" s="453">
        <v>0</v>
      </c>
      <c r="U108" s="453">
        <v>1</v>
      </c>
      <c r="V108" s="453">
        <v>0</v>
      </c>
      <c r="W108" s="453">
        <v>0</v>
      </c>
      <c r="X108" s="453">
        <v>1</v>
      </c>
      <c r="Y108" s="454" t="s">
        <v>318</v>
      </c>
    </row>
    <row r="109" spans="1:25" ht="20.149999999999999" customHeight="1">
      <c r="A109" s="453">
        <v>17</v>
      </c>
      <c r="B109" s="453" t="s">
        <v>309</v>
      </c>
      <c r="C109" s="453">
        <v>1</v>
      </c>
      <c r="D109" s="453">
        <v>29</v>
      </c>
      <c r="E109" s="453">
        <v>22</v>
      </c>
      <c r="F109" s="453">
        <v>0</v>
      </c>
      <c r="G109" s="453">
        <v>1</v>
      </c>
      <c r="H109" s="453">
        <v>1</v>
      </c>
      <c r="I109" s="453">
        <v>1</v>
      </c>
      <c r="J109" s="453">
        <v>1</v>
      </c>
      <c r="K109" s="453">
        <v>4</v>
      </c>
      <c r="L109" s="454" t="s">
        <v>279</v>
      </c>
      <c r="N109" s="453">
        <v>3</v>
      </c>
      <c r="O109" s="453" t="s">
        <v>118</v>
      </c>
      <c r="P109" s="453" t="s">
        <v>303</v>
      </c>
      <c r="Q109" s="453" t="s">
        <v>303</v>
      </c>
      <c r="R109" s="453" t="s">
        <v>303</v>
      </c>
      <c r="S109" s="453" t="s">
        <v>303</v>
      </c>
      <c r="T109" s="453" t="s">
        <v>303</v>
      </c>
      <c r="U109" s="453" t="s">
        <v>303</v>
      </c>
      <c r="V109" s="453" t="s">
        <v>303</v>
      </c>
      <c r="W109" s="453" t="s">
        <v>303</v>
      </c>
      <c r="X109" s="453" t="s">
        <v>303</v>
      </c>
      <c r="Y109" s="454" t="s">
        <v>303</v>
      </c>
    </row>
    <row r="110" spans="1:25" ht="20.149999999999999" customHeight="1">
      <c r="A110" s="453">
        <v>17</v>
      </c>
      <c r="B110" s="453" t="s">
        <v>309</v>
      </c>
      <c r="C110" s="453">
        <v>1</v>
      </c>
      <c r="D110" s="453">
        <v>4</v>
      </c>
      <c r="E110" s="453">
        <v>22</v>
      </c>
      <c r="F110" s="453">
        <v>0</v>
      </c>
      <c r="G110" s="453">
        <v>1</v>
      </c>
      <c r="H110" s="453">
        <v>1</v>
      </c>
      <c r="I110" s="453">
        <v>1</v>
      </c>
      <c r="J110" s="453">
        <v>1</v>
      </c>
      <c r="K110" s="453">
        <v>4</v>
      </c>
      <c r="L110" s="454" t="s">
        <v>279</v>
      </c>
      <c r="N110" s="453">
        <v>3</v>
      </c>
      <c r="O110" s="453" t="s">
        <v>118</v>
      </c>
      <c r="P110" s="453">
        <v>13</v>
      </c>
      <c r="Q110" s="453">
        <v>0</v>
      </c>
      <c r="R110" s="453">
        <v>18</v>
      </c>
      <c r="S110" s="453">
        <v>0.64</v>
      </c>
      <c r="T110" s="453">
        <v>0</v>
      </c>
      <c r="U110" s="453">
        <v>1</v>
      </c>
      <c r="V110" s="453">
        <v>0</v>
      </c>
      <c r="W110" s="453">
        <v>0</v>
      </c>
      <c r="X110" s="453">
        <v>1</v>
      </c>
      <c r="Y110" s="454" t="s">
        <v>318</v>
      </c>
    </row>
    <row r="111" spans="1:25" ht="20.149999999999999" customHeight="1">
      <c r="A111" s="453">
        <v>17</v>
      </c>
      <c r="B111" s="453" t="s">
        <v>309</v>
      </c>
      <c r="C111" s="453">
        <v>1</v>
      </c>
      <c r="D111" s="453">
        <v>4</v>
      </c>
      <c r="E111" s="453">
        <v>22</v>
      </c>
      <c r="F111" s="453">
        <v>0</v>
      </c>
      <c r="G111" s="453">
        <v>1</v>
      </c>
      <c r="H111" s="453">
        <v>1</v>
      </c>
      <c r="I111" s="453">
        <v>1</v>
      </c>
      <c r="J111" s="453">
        <v>1</v>
      </c>
      <c r="K111" s="453">
        <v>4</v>
      </c>
      <c r="L111" s="454" t="s">
        <v>279</v>
      </c>
      <c r="N111" s="453">
        <v>3</v>
      </c>
      <c r="O111" s="453" t="s">
        <v>118</v>
      </c>
      <c r="P111" s="453">
        <v>13</v>
      </c>
      <c r="Q111" s="453">
        <v>206.66666666666666</v>
      </c>
      <c r="R111" s="453">
        <v>18</v>
      </c>
      <c r="S111" s="453">
        <v>0</v>
      </c>
      <c r="T111" s="453">
        <v>0</v>
      </c>
      <c r="U111" s="453">
        <v>1</v>
      </c>
      <c r="V111" s="453">
        <v>0</v>
      </c>
      <c r="W111" s="453">
        <v>0</v>
      </c>
      <c r="X111" s="453">
        <v>1</v>
      </c>
      <c r="Y111" s="454" t="s">
        <v>318</v>
      </c>
    </row>
    <row r="112" spans="1:25" ht="20.149999999999999" customHeight="1">
      <c r="A112" s="453">
        <v>17</v>
      </c>
      <c r="B112" s="453" t="s">
        <v>309</v>
      </c>
      <c r="C112" s="453">
        <v>1</v>
      </c>
      <c r="D112" s="453">
        <v>15</v>
      </c>
      <c r="E112" s="453">
        <v>16</v>
      </c>
      <c r="F112" s="453">
        <v>0</v>
      </c>
      <c r="G112" s="453">
        <v>1</v>
      </c>
      <c r="H112" s="453">
        <v>1</v>
      </c>
      <c r="I112" s="453">
        <v>1</v>
      </c>
      <c r="J112" s="453">
        <v>1</v>
      </c>
      <c r="K112" s="453">
        <v>4</v>
      </c>
      <c r="L112" s="454" t="s">
        <v>279</v>
      </c>
      <c r="N112" s="453">
        <v>3</v>
      </c>
      <c r="O112" s="453" t="s">
        <v>118</v>
      </c>
      <c r="P112" s="453" t="s">
        <v>303</v>
      </c>
      <c r="Q112" s="453" t="s">
        <v>303</v>
      </c>
      <c r="R112" s="453" t="s">
        <v>303</v>
      </c>
      <c r="S112" s="453" t="s">
        <v>303</v>
      </c>
      <c r="T112" s="453" t="s">
        <v>303</v>
      </c>
      <c r="U112" s="453" t="s">
        <v>303</v>
      </c>
      <c r="V112" s="453" t="s">
        <v>303</v>
      </c>
      <c r="W112" s="453" t="s">
        <v>303</v>
      </c>
      <c r="X112" s="453" t="s">
        <v>303</v>
      </c>
      <c r="Y112" s="454" t="s">
        <v>303</v>
      </c>
    </row>
    <row r="113" spans="1:25" ht="20.149999999999999" customHeight="1">
      <c r="A113" s="453" t="s">
        <v>304</v>
      </c>
      <c r="B113" s="453" t="s">
        <v>304</v>
      </c>
      <c r="C113" s="453" t="s">
        <v>304</v>
      </c>
      <c r="D113" s="453" t="s">
        <v>304</v>
      </c>
      <c r="E113" s="453" t="s">
        <v>304</v>
      </c>
      <c r="F113" s="453" t="s">
        <v>304</v>
      </c>
      <c r="G113" s="453" t="s">
        <v>304</v>
      </c>
      <c r="H113" s="453" t="s">
        <v>304</v>
      </c>
      <c r="I113" s="453" t="s">
        <v>304</v>
      </c>
      <c r="J113" s="453" t="s">
        <v>304</v>
      </c>
      <c r="K113" s="453" t="s">
        <v>304</v>
      </c>
      <c r="L113" s="454" t="s">
        <v>304</v>
      </c>
      <c r="N113" s="453">
        <v>3</v>
      </c>
      <c r="O113" s="453" t="s">
        <v>118</v>
      </c>
      <c r="P113" s="453">
        <v>14</v>
      </c>
      <c r="Q113" s="453">
        <v>0</v>
      </c>
      <c r="R113" s="453">
        <v>18</v>
      </c>
      <c r="S113" s="453">
        <v>0.64</v>
      </c>
      <c r="T113" s="453">
        <v>0</v>
      </c>
      <c r="U113" s="453">
        <v>1</v>
      </c>
      <c r="V113" s="453">
        <v>0</v>
      </c>
      <c r="W113" s="453">
        <v>0</v>
      </c>
      <c r="X113" s="453">
        <v>1</v>
      </c>
      <c r="Y113" s="454" t="s">
        <v>318</v>
      </c>
    </row>
    <row r="114" spans="1:25" ht="20.149999999999999" customHeight="1">
      <c r="A114" s="453">
        <v>18</v>
      </c>
      <c r="B114" s="453" t="s">
        <v>310</v>
      </c>
      <c r="C114" s="453">
        <v>1</v>
      </c>
      <c r="D114" s="453">
        <v>0</v>
      </c>
      <c r="E114" s="453">
        <v>13</v>
      </c>
      <c r="F114" s="453">
        <v>0</v>
      </c>
      <c r="G114" s="453">
        <v>1</v>
      </c>
      <c r="H114" s="453">
        <v>1</v>
      </c>
      <c r="I114" s="453">
        <v>1</v>
      </c>
      <c r="J114" s="453">
        <v>1</v>
      </c>
      <c r="K114" s="453">
        <v>4</v>
      </c>
      <c r="L114" s="454" t="s">
        <v>279</v>
      </c>
      <c r="N114" s="453">
        <v>3</v>
      </c>
      <c r="O114" s="453" t="s">
        <v>118</v>
      </c>
      <c r="P114" s="453">
        <v>14</v>
      </c>
      <c r="Q114" s="453">
        <v>213.33333333333334</v>
      </c>
      <c r="R114" s="453">
        <v>18</v>
      </c>
      <c r="S114" s="453">
        <v>0</v>
      </c>
      <c r="T114" s="453">
        <v>0</v>
      </c>
      <c r="U114" s="453">
        <v>1</v>
      </c>
      <c r="V114" s="453">
        <v>0</v>
      </c>
      <c r="W114" s="453">
        <v>0</v>
      </c>
      <c r="X114" s="453">
        <v>1</v>
      </c>
      <c r="Y114" s="454" t="s">
        <v>318</v>
      </c>
    </row>
    <row r="115" spans="1:25" ht="20.149999999999999" customHeight="1">
      <c r="A115" s="453">
        <v>18</v>
      </c>
      <c r="B115" s="453" t="s">
        <v>310</v>
      </c>
      <c r="C115" s="453">
        <v>1</v>
      </c>
      <c r="D115" s="453">
        <v>13</v>
      </c>
      <c r="E115" s="453">
        <v>18</v>
      </c>
      <c r="F115" s="453">
        <v>0</v>
      </c>
      <c r="G115" s="453">
        <v>1</v>
      </c>
      <c r="H115" s="453">
        <v>1</v>
      </c>
      <c r="I115" s="453">
        <v>1</v>
      </c>
      <c r="J115" s="453">
        <v>1</v>
      </c>
      <c r="K115" s="453">
        <v>4</v>
      </c>
      <c r="L115" s="454" t="s">
        <v>279</v>
      </c>
      <c r="N115" s="453">
        <v>3</v>
      </c>
      <c r="O115" s="453" t="s">
        <v>118</v>
      </c>
      <c r="P115" s="453" t="s">
        <v>303</v>
      </c>
      <c r="Q115" s="453" t="s">
        <v>303</v>
      </c>
      <c r="R115" s="453" t="s">
        <v>303</v>
      </c>
      <c r="S115" s="453" t="s">
        <v>303</v>
      </c>
      <c r="T115" s="453" t="s">
        <v>303</v>
      </c>
      <c r="U115" s="453" t="s">
        <v>303</v>
      </c>
      <c r="V115" s="453" t="s">
        <v>303</v>
      </c>
      <c r="W115" s="453" t="s">
        <v>303</v>
      </c>
      <c r="X115" s="453" t="s">
        <v>303</v>
      </c>
      <c r="Y115" s="454" t="s">
        <v>303</v>
      </c>
    </row>
    <row r="116" spans="1:25" ht="20.149999999999999" customHeight="1">
      <c r="A116" s="453">
        <v>18</v>
      </c>
      <c r="B116" s="453" t="s">
        <v>310</v>
      </c>
      <c r="C116" s="453">
        <v>1</v>
      </c>
      <c r="D116" s="453">
        <v>4</v>
      </c>
      <c r="E116" s="453">
        <v>18</v>
      </c>
      <c r="F116" s="453">
        <v>0</v>
      </c>
      <c r="G116" s="453">
        <v>1</v>
      </c>
      <c r="H116" s="453">
        <v>1</v>
      </c>
      <c r="I116" s="453">
        <v>1</v>
      </c>
      <c r="J116" s="453">
        <v>1</v>
      </c>
      <c r="K116" s="453">
        <v>4</v>
      </c>
      <c r="L116" s="454" t="s">
        <v>279</v>
      </c>
      <c r="N116" s="453">
        <v>3</v>
      </c>
      <c r="O116" s="453" t="s">
        <v>118</v>
      </c>
      <c r="P116" s="453">
        <v>15</v>
      </c>
      <c r="Q116" s="453">
        <v>0</v>
      </c>
      <c r="R116" s="453">
        <v>18</v>
      </c>
      <c r="S116" s="453">
        <v>0.64</v>
      </c>
      <c r="T116" s="453">
        <v>0</v>
      </c>
      <c r="U116" s="453">
        <v>1</v>
      </c>
      <c r="V116" s="453">
        <v>0</v>
      </c>
      <c r="W116" s="453">
        <v>0</v>
      </c>
      <c r="X116" s="453">
        <v>1</v>
      </c>
      <c r="Y116" s="454" t="s">
        <v>318</v>
      </c>
    </row>
    <row r="117" spans="1:25" ht="20.149999999999999" customHeight="1">
      <c r="A117" s="453">
        <v>18</v>
      </c>
      <c r="B117" s="453" t="s">
        <v>310</v>
      </c>
      <c r="C117" s="453">
        <v>1</v>
      </c>
      <c r="D117" s="453">
        <v>4</v>
      </c>
      <c r="E117" s="453">
        <v>18</v>
      </c>
      <c r="F117" s="453">
        <v>0</v>
      </c>
      <c r="G117" s="453">
        <v>1</v>
      </c>
      <c r="H117" s="453">
        <v>1</v>
      </c>
      <c r="I117" s="453">
        <v>1</v>
      </c>
      <c r="J117" s="453">
        <v>1</v>
      </c>
      <c r="K117" s="453">
        <v>4</v>
      </c>
      <c r="L117" s="454" t="s">
        <v>279</v>
      </c>
      <c r="N117" s="453">
        <v>3</v>
      </c>
      <c r="O117" s="453" t="s">
        <v>118</v>
      </c>
      <c r="P117" s="453">
        <v>15</v>
      </c>
      <c r="Q117" s="453">
        <v>220</v>
      </c>
      <c r="R117" s="453">
        <v>18</v>
      </c>
      <c r="S117" s="453">
        <v>0</v>
      </c>
      <c r="T117" s="453">
        <v>0</v>
      </c>
      <c r="U117" s="453">
        <v>1</v>
      </c>
      <c r="V117" s="453">
        <v>0</v>
      </c>
      <c r="W117" s="453">
        <v>0</v>
      </c>
      <c r="X117" s="453">
        <v>1</v>
      </c>
      <c r="Y117" s="454" t="s">
        <v>318</v>
      </c>
    </row>
    <row r="118" spans="1:25" ht="20.149999999999999" customHeight="1">
      <c r="A118" s="453">
        <v>18</v>
      </c>
      <c r="B118" s="453" t="s">
        <v>310</v>
      </c>
      <c r="C118" s="453">
        <v>1</v>
      </c>
      <c r="D118" s="453">
        <v>13</v>
      </c>
      <c r="E118" s="453">
        <v>22</v>
      </c>
      <c r="F118" s="453">
        <v>0</v>
      </c>
      <c r="G118" s="453">
        <v>1</v>
      </c>
      <c r="H118" s="453">
        <v>1</v>
      </c>
      <c r="I118" s="453">
        <v>1</v>
      </c>
      <c r="J118" s="453">
        <v>1</v>
      </c>
      <c r="K118" s="453">
        <v>4</v>
      </c>
      <c r="L118" s="454" t="s">
        <v>279</v>
      </c>
      <c r="N118" s="453">
        <v>3</v>
      </c>
      <c r="O118" s="453" t="s">
        <v>118</v>
      </c>
      <c r="P118" s="453" t="s">
        <v>303</v>
      </c>
      <c r="Q118" s="453" t="s">
        <v>303</v>
      </c>
      <c r="R118" s="453" t="s">
        <v>303</v>
      </c>
      <c r="S118" s="453" t="s">
        <v>303</v>
      </c>
      <c r="T118" s="453" t="s">
        <v>303</v>
      </c>
      <c r="U118" s="453" t="s">
        <v>303</v>
      </c>
      <c r="V118" s="453" t="s">
        <v>303</v>
      </c>
      <c r="W118" s="453" t="s">
        <v>303</v>
      </c>
      <c r="X118" s="453" t="s">
        <v>303</v>
      </c>
      <c r="Y118" s="454" t="s">
        <v>303</v>
      </c>
    </row>
    <row r="119" spans="1:25" ht="20.149999999999999" customHeight="1">
      <c r="A119" s="453">
        <v>18</v>
      </c>
      <c r="B119" s="453" t="s">
        <v>310</v>
      </c>
      <c r="C119" s="453">
        <v>1</v>
      </c>
      <c r="D119" s="453">
        <v>4</v>
      </c>
      <c r="E119" s="453">
        <v>22</v>
      </c>
      <c r="F119" s="453">
        <v>0</v>
      </c>
      <c r="G119" s="453">
        <v>1</v>
      </c>
      <c r="H119" s="453">
        <v>1</v>
      </c>
      <c r="I119" s="453">
        <v>1</v>
      </c>
      <c r="J119" s="453">
        <v>1</v>
      </c>
      <c r="K119" s="453">
        <v>4</v>
      </c>
      <c r="L119" s="454" t="s">
        <v>279</v>
      </c>
      <c r="N119" s="453">
        <v>3</v>
      </c>
      <c r="O119" s="453" t="s">
        <v>118</v>
      </c>
      <c r="P119" s="453">
        <v>16</v>
      </c>
      <c r="Q119" s="453">
        <v>0</v>
      </c>
      <c r="R119" s="453">
        <v>26</v>
      </c>
      <c r="S119" s="453">
        <v>0.64</v>
      </c>
      <c r="T119" s="453">
        <v>0</v>
      </c>
      <c r="U119" s="453">
        <v>0</v>
      </c>
      <c r="V119" s="453">
        <v>1</v>
      </c>
      <c r="W119" s="453">
        <v>1</v>
      </c>
      <c r="X119" s="453">
        <v>1</v>
      </c>
      <c r="Y119" s="454" t="s">
        <v>318</v>
      </c>
    </row>
    <row r="120" spans="1:25" ht="20.149999999999999" customHeight="1">
      <c r="A120" s="453">
        <v>18</v>
      </c>
      <c r="B120" s="453" t="s">
        <v>310</v>
      </c>
      <c r="C120" s="453">
        <v>1</v>
      </c>
      <c r="D120" s="453">
        <v>36</v>
      </c>
      <c r="E120" s="453">
        <v>22</v>
      </c>
      <c r="F120" s="453">
        <v>0</v>
      </c>
      <c r="G120" s="453">
        <v>1</v>
      </c>
      <c r="H120" s="453">
        <v>1</v>
      </c>
      <c r="I120" s="453">
        <v>1</v>
      </c>
      <c r="J120" s="453">
        <v>1</v>
      </c>
      <c r="K120" s="453">
        <v>4</v>
      </c>
      <c r="L120" s="454" t="s">
        <v>279</v>
      </c>
      <c r="N120" s="453" t="s">
        <v>304</v>
      </c>
      <c r="O120" s="453" t="s">
        <v>304</v>
      </c>
      <c r="P120" s="453" t="s">
        <v>304</v>
      </c>
      <c r="Q120" s="453" t="s">
        <v>304</v>
      </c>
      <c r="R120" s="453" t="s">
        <v>304</v>
      </c>
      <c r="S120" s="453" t="s">
        <v>304</v>
      </c>
      <c r="T120" s="453" t="s">
        <v>304</v>
      </c>
      <c r="U120" s="453" t="s">
        <v>304</v>
      </c>
      <c r="V120" s="453" t="s">
        <v>304</v>
      </c>
      <c r="W120" s="453" t="s">
        <v>304</v>
      </c>
      <c r="X120" s="453" t="s">
        <v>304</v>
      </c>
      <c r="Y120" s="454" t="s">
        <v>304</v>
      </c>
    </row>
    <row r="121" spans="1:25" ht="20.149999999999999" customHeight="1">
      <c r="A121" s="453">
        <v>18</v>
      </c>
      <c r="B121" s="453" t="s">
        <v>310</v>
      </c>
      <c r="C121" s="453">
        <v>1</v>
      </c>
      <c r="D121" s="453">
        <v>4</v>
      </c>
      <c r="E121" s="453">
        <v>22</v>
      </c>
      <c r="F121" s="453">
        <v>0</v>
      </c>
      <c r="G121" s="453">
        <v>1</v>
      </c>
      <c r="H121" s="453">
        <v>1</v>
      </c>
      <c r="I121" s="453">
        <v>1</v>
      </c>
      <c r="J121" s="453">
        <v>1</v>
      </c>
      <c r="K121" s="453">
        <v>4</v>
      </c>
      <c r="L121" s="454" t="s">
        <v>279</v>
      </c>
      <c r="N121" s="453">
        <v>4</v>
      </c>
      <c r="O121" s="453" t="s">
        <v>1</v>
      </c>
      <c r="P121" s="453">
        <v>1</v>
      </c>
      <c r="Q121" s="453">
        <v>0</v>
      </c>
      <c r="R121" s="453">
        <v>12</v>
      </c>
      <c r="S121" s="453">
        <v>0</v>
      </c>
      <c r="T121" s="453">
        <v>1</v>
      </c>
      <c r="U121" s="453">
        <v>1</v>
      </c>
      <c r="V121" s="453">
        <v>1</v>
      </c>
      <c r="W121" s="453">
        <v>1</v>
      </c>
      <c r="X121" s="453">
        <v>3</v>
      </c>
      <c r="Y121" s="454" t="s">
        <v>312</v>
      </c>
    </row>
    <row r="122" spans="1:25" ht="20.149999999999999" customHeight="1">
      <c r="A122" s="453">
        <v>18</v>
      </c>
      <c r="B122" s="453" t="s">
        <v>310</v>
      </c>
      <c r="C122" s="453">
        <v>1</v>
      </c>
      <c r="D122" s="453">
        <v>13</v>
      </c>
      <c r="E122" s="453">
        <v>21</v>
      </c>
      <c r="F122" s="453">
        <v>0</v>
      </c>
      <c r="G122" s="453">
        <v>1</v>
      </c>
      <c r="H122" s="453">
        <v>1</v>
      </c>
      <c r="I122" s="453">
        <v>1</v>
      </c>
      <c r="J122" s="453">
        <v>1</v>
      </c>
      <c r="K122" s="453">
        <v>4</v>
      </c>
      <c r="L122" s="454" t="s">
        <v>279</v>
      </c>
      <c r="N122" s="453">
        <v>4</v>
      </c>
      <c r="O122" s="453" t="s">
        <v>1</v>
      </c>
      <c r="P122" s="453">
        <v>1</v>
      </c>
      <c r="Q122" s="453">
        <v>13</v>
      </c>
      <c r="R122" s="453">
        <v>22</v>
      </c>
      <c r="S122" s="453">
        <v>0</v>
      </c>
      <c r="T122" s="453">
        <v>1</v>
      </c>
      <c r="U122" s="453">
        <v>1</v>
      </c>
      <c r="V122" s="453">
        <v>1</v>
      </c>
      <c r="W122" s="453">
        <v>1</v>
      </c>
      <c r="X122" s="453">
        <v>3</v>
      </c>
      <c r="Y122" s="454" t="s">
        <v>312</v>
      </c>
    </row>
    <row r="123" spans="1:25" ht="20.149999999999999" customHeight="1">
      <c r="A123" s="453">
        <v>18</v>
      </c>
      <c r="B123" s="453" t="s">
        <v>310</v>
      </c>
      <c r="C123" s="453">
        <v>1</v>
      </c>
      <c r="D123" s="453">
        <v>4</v>
      </c>
      <c r="E123" s="453">
        <v>21</v>
      </c>
      <c r="F123" s="453">
        <v>0</v>
      </c>
      <c r="G123" s="453">
        <v>1</v>
      </c>
      <c r="H123" s="453">
        <v>1</v>
      </c>
      <c r="I123" s="453">
        <v>1</v>
      </c>
      <c r="J123" s="453">
        <v>1</v>
      </c>
      <c r="K123" s="453">
        <v>4</v>
      </c>
      <c r="L123" s="454" t="s">
        <v>279</v>
      </c>
      <c r="N123" s="453">
        <v>4</v>
      </c>
      <c r="O123" s="453" t="s">
        <v>1</v>
      </c>
      <c r="P123" s="453" t="s">
        <v>303</v>
      </c>
      <c r="Q123" s="453" t="s">
        <v>303</v>
      </c>
      <c r="R123" s="453" t="s">
        <v>303</v>
      </c>
      <c r="S123" s="453" t="s">
        <v>303</v>
      </c>
      <c r="T123" s="453" t="s">
        <v>303</v>
      </c>
      <c r="U123" s="453" t="s">
        <v>303</v>
      </c>
      <c r="V123" s="453" t="s">
        <v>303</v>
      </c>
      <c r="W123" s="453" t="s">
        <v>303</v>
      </c>
      <c r="X123" s="453" t="s">
        <v>303</v>
      </c>
      <c r="Y123" s="454" t="s">
        <v>303</v>
      </c>
    </row>
    <row r="124" spans="1:25" ht="20.149999999999999" customHeight="1">
      <c r="A124" s="453" t="s">
        <v>304</v>
      </c>
      <c r="B124" s="453" t="s">
        <v>304</v>
      </c>
      <c r="C124" s="453" t="s">
        <v>304</v>
      </c>
      <c r="D124" s="453" t="s">
        <v>304</v>
      </c>
      <c r="E124" s="453" t="s">
        <v>304</v>
      </c>
      <c r="F124" s="453" t="s">
        <v>304</v>
      </c>
      <c r="G124" s="453" t="s">
        <v>304</v>
      </c>
      <c r="H124" s="453" t="s">
        <v>304</v>
      </c>
      <c r="I124" s="453" t="s">
        <v>304</v>
      </c>
      <c r="J124" s="453" t="s">
        <v>304</v>
      </c>
      <c r="K124" s="453" t="s">
        <v>304</v>
      </c>
      <c r="L124" s="454" t="s">
        <v>304</v>
      </c>
      <c r="N124" s="453">
        <v>4</v>
      </c>
      <c r="O124" s="453" t="s">
        <v>1</v>
      </c>
      <c r="P124" s="453">
        <v>2</v>
      </c>
      <c r="Q124" s="453">
        <v>0</v>
      </c>
      <c r="R124" s="453">
        <v>9</v>
      </c>
      <c r="S124" s="453">
        <v>0.2</v>
      </c>
      <c r="T124" s="453">
        <v>0</v>
      </c>
      <c r="U124" s="453">
        <v>1</v>
      </c>
      <c r="V124" s="453">
        <v>0</v>
      </c>
      <c r="W124" s="453">
        <v>0</v>
      </c>
      <c r="X124" s="453">
        <v>3</v>
      </c>
      <c r="Y124" s="454" t="s">
        <v>312</v>
      </c>
    </row>
    <row r="125" spans="1:25" ht="20.149999999999999" customHeight="1">
      <c r="A125" s="453">
        <v>19</v>
      </c>
      <c r="B125" s="453" t="s">
        <v>285</v>
      </c>
      <c r="C125" s="453">
        <v>1</v>
      </c>
      <c r="D125" s="453">
        <v>0</v>
      </c>
      <c r="E125" s="453">
        <v>11</v>
      </c>
      <c r="F125" s="453">
        <v>0</v>
      </c>
      <c r="G125" s="453">
        <v>1</v>
      </c>
      <c r="H125" s="453">
        <v>1</v>
      </c>
      <c r="I125" s="453">
        <v>1</v>
      </c>
      <c r="J125" s="453">
        <v>1</v>
      </c>
      <c r="K125" s="453">
        <v>4</v>
      </c>
      <c r="L125" s="454" t="s">
        <v>279</v>
      </c>
      <c r="N125" s="453">
        <v>4</v>
      </c>
      <c r="O125" s="453" t="s">
        <v>1</v>
      </c>
      <c r="P125" s="453">
        <v>2</v>
      </c>
      <c r="Q125" s="453">
        <v>13</v>
      </c>
      <c r="R125" s="453">
        <v>16.5</v>
      </c>
      <c r="S125" s="453">
        <v>0</v>
      </c>
      <c r="T125" s="453">
        <v>0</v>
      </c>
      <c r="U125" s="453">
        <v>1</v>
      </c>
      <c r="V125" s="453">
        <v>0</v>
      </c>
      <c r="W125" s="453">
        <v>0</v>
      </c>
      <c r="X125" s="453">
        <v>3</v>
      </c>
      <c r="Y125" s="454" t="s">
        <v>312</v>
      </c>
    </row>
    <row r="126" spans="1:25" ht="20.149999999999999" customHeight="1">
      <c r="A126" s="453">
        <v>19</v>
      </c>
      <c r="B126" s="453" t="s">
        <v>285</v>
      </c>
      <c r="C126" s="453">
        <v>1</v>
      </c>
      <c r="D126" s="453">
        <v>16</v>
      </c>
      <c r="E126" s="453">
        <v>17</v>
      </c>
      <c r="F126" s="453">
        <v>0</v>
      </c>
      <c r="G126" s="453">
        <v>1</v>
      </c>
      <c r="H126" s="453">
        <v>1</v>
      </c>
      <c r="I126" s="453">
        <v>1</v>
      </c>
      <c r="J126" s="453">
        <v>1</v>
      </c>
      <c r="K126" s="453">
        <v>4</v>
      </c>
      <c r="L126" s="454" t="s">
        <v>279</v>
      </c>
      <c r="N126" s="453">
        <v>4</v>
      </c>
      <c r="O126" s="453" t="s">
        <v>1</v>
      </c>
      <c r="P126" s="453">
        <v>2</v>
      </c>
      <c r="Q126" s="453">
        <v>30</v>
      </c>
      <c r="R126" s="453">
        <v>9</v>
      </c>
      <c r="S126" s="453">
        <v>0</v>
      </c>
      <c r="T126" s="453">
        <v>0</v>
      </c>
      <c r="U126" s="453">
        <v>1</v>
      </c>
      <c r="V126" s="453">
        <v>0</v>
      </c>
      <c r="W126" s="453">
        <v>0</v>
      </c>
      <c r="X126" s="453">
        <v>3</v>
      </c>
      <c r="Y126" s="454" t="s">
        <v>312</v>
      </c>
    </row>
    <row r="127" spans="1:25" ht="20.149999999999999" customHeight="1">
      <c r="A127" s="453">
        <v>19</v>
      </c>
      <c r="B127" s="453" t="s">
        <v>285</v>
      </c>
      <c r="C127" s="453">
        <v>1</v>
      </c>
      <c r="D127" s="453">
        <v>4</v>
      </c>
      <c r="E127" s="453">
        <v>17</v>
      </c>
      <c r="F127" s="453">
        <v>0</v>
      </c>
      <c r="G127" s="453">
        <v>1</v>
      </c>
      <c r="H127" s="453">
        <v>1</v>
      </c>
      <c r="I127" s="453">
        <v>1</v>
      </c>
      <c r="J127" s="453">
        <v>1</v>
      </c>
      <c r="K127" s="453">
        <v>4</v>
      </c>
      <c r="L127" s="454" t="s">
        <v>279</v>
      </c>
      <c r="N127" s="453">
        <v>4</v>
      </c>
      <c r="O127" s="453" t="s">
        <v>1</v>
      </c>
      <c r="P127" s="453">
        <v>2</v>
      </c>
      <c r="Q127" s="453">
        <v>13</v>
      </c>
      <c r="R127" s="453">
        <v>16.5</v>
      </c>
      <c r="S127" s="453">
        <v>0</v>
      </c>
      <c r="T127" s="453">
        <v>0</v>
      </c>
      <c r="U127" s="453">
        <v>1</v>
      </c>
      <c r="V127" s="453">
        <v>0</v>
      </c>
      <c r="W127" s="453">
        <v>0</v>
      </c>
      <c r="X127" s="453">
        <v>3</v>
      </c>
      <c r="Y127" s="454" t="s">
        <v>312</v>
      </c>
    </row>
    <row r="128" spans="1:25" ht="20.149999999999999" customHeight="1">
      <c r="A128" s="453">
        <v>19</v>
      </c>
      <c r="B128" s="453" t="s">
        <v>285</v>
      </c>
      <c r="C128" s="453">
        <v>1</v>
      </c>
      <c r="D128" s="453">
        <v>25</v>
      </c>
      <c r="E128" s="453">
        <v>17</v>
      </c>
      <c r="F128" s="453">
        <v>0</v>
      </c>
      <c r="G128" s="453">
        <v>1</v>
      </c>
      <c r="H128" s="453">
        <v>1</v>
      </c>
      <c r="I128" s="453">
        <v>1</v>
      </c>
      <c r="J128" s="453">
        <v>1</v>
      </c>
      <c r="K128" s="453">
        <v>4</v>
      </c>
      <c r="L128" s="454" t="s">
        <v>279</v>
      </c>
      <c r="N128" s="453">
        <v>4</v>
      </c>
      <c r="O128" s="453" t="s">
        <v>1</v>
      </c>
      <c r="P128" s="453" t="s">
        <v>303</v>
      </c>
      <c r="Q128" s="453" t="s">
        <v>303</v>
      </c>
      <c r="R128" s="453" t="s">
        <v>303</v>
      </c>
      <c r="S128" s="453" t="s">
        <v>303</v>
      </c>
      <c r="T128" s="453" t="s">
        <v>303</v>
      </c>
      <c r="U128" s="453" t="s">
        <v>303</v>
      </c>
      <c r="V128" s="453" t="s">
        <v>303</v>
      </c>
      <c r="W128" s="453" t="s">
        <v>303</v>
      </c>
      <c r="X128" s="453" t="s">
        <v>303</v>
      </c>
      <c r="Y128" s="454" t="s">
        <v>303</v>
      </c>
    </row>
    <row r="129" spans="1:25" ht="20.149999999999999" customHeight="1">
      <c r="A129" s="453">
        <v>19</v>
      </c>
      <c r="B129" s="453" t="s">
        <v>285</v>
      </c>
      <c r="C129" s="453">
        <v>1</v>
      </c>
      <c r="D129" s="453">
        <v>4</v>
      </c>
      <c r="E129" s="453">
        <v>17</v>
      </c>
      <c r="F129" s="453">
        <v>0</v>
      </c>
      <c r="G129" s="453">
        <v>1</v>
      </c>
      <c r="H129" s="453">
        <v>1</v>
      </c>
      <c r="I129" s="453">
        <v>1</v>
      </c>
      <c r="J129" s="453">
        <v>1</v>
      </c>
      <c r="K129" s="453">
        <v>4</v>
      </c>
      <c r="L129" s="454" t="s">
        <v>279</v>
      </c>
      <c r="N129" s="453">
        <v>4</v>
      </c>
      <c r="O129" s="453" t="s">
        <v>1</v>
      </c>
      <c r="P129" s="453">
        <v>3</v>
      </c>
      <c r="Q129" s="453">
        <v>0</v>
      </c>
      <c r="R129" s="453">
        <v>9</v>
      </c>
      <c r="S129" s="453">
        <v>0.2</v>
      </c>
      <c r="T129" s="453">
        <v>1</v>
      </c>
      <c r="U129" s="453">
        <v>1</v>
      </c>
      <c r="V129" s="453">
        <v>1</v>
      </c>
      <c r="W129" s="453">
        <v>1</v>
      </c>
      <c r="X129" s="453">
        <v>3</v>
      </c>
      <c r="Y129" s="454" t="s">
        <v>312</v>
      </c>
    </row>
    <row r="130" spans="1:25" ht="20.149999999999999" customHeight="1">
      <c r="A130" s="453">
        <v>19</v>
      </c>
      <c r="B130" s="453" t="s">
        <v>285</v>
      </c>
      <c r="C130" s="453">
        <v>1</v>
      </c>
      <c r="D130" s="453">
        <v>10</v>
      </c>
      <c r="E130" s="453">
        <v>17</v>
      </c>
      <c r="F130" s="453">
        <v>0</v>
      </c>
      <c r="G130" s="453">
        <v>1</v>
      </c>
      <c r="H130" s="453">
        <v>1</v>
      </c>
      <c r="I130" s="453">
        <v>1</v>
      </c>
      <c r="J130" s="453">
        <v>1</v>
      </c>
      <c r="K130" s="453">
        <v>4</v>
      </c>
      <c r="L130" s="454" t="s">
        <v>279</v>
      </c>
      <c r="N130" s="453">
        <v>4</v>
      </c>
      <c r="O130" s="453" t="s">
        <v>1</v>
      </c>
      <c r="P130" s="453">
        <v>3</v>
      </c>
      <c r="Q130" s="453">
        <v>13</v>
      </c>
      <c r="R130" s="453">
        <v>16.5</v>
      </c>
      <c r="S130" s="453">
        <v>0</v>
      </c>
      <c r="T130" s="453">
        <v>1</v>
      </c>
      <c r="U130" s="453">
        <v>1</v>
      </c>
      <c r="V130" s="453">
        <v>1</v>
      </c>
      <c r="W130" s="453">
        <v>1</v>
      </c>
      <c r="X130" s="453">
        <v>3</v>
      </c>
      <c r="Y130" s="454" t="s">
        <v>312</v>
      </c>
    </row>
    <row r="131" spans="1:25" ht="20.149999999999999" customHeight="1">
      <c r="A131" s="453">
        <v>19</v>
      </c>
      <c r="B131" s="453" t="s">
        <v>285</v>
      </c>
      <c r="C131" s="453">
        <v>1</v>
      </c>
      <c r="D131" s="453">
        <v>4</v>
      </c>
      <c r="E131" s="453">
        <v>17</v>
      </c>
      <c r="F131" s="453">
        <v>0</v>
      </c>
      <c r="G131" s="453">
        <v>1</v>
      </c>
      <c r="H131" s="453">
        <v>1</v>
      </c>
      <c r="I131" s="453">
        <v>1</v>
      </c>
      <c r="J131" s="453">
        <v>1</v>
      </c>
      <c r="K131" s="453">
        <v>4</v>
      </c>
      <c r="L131" s="454" t="s">
        <v>279</v>
      </c>
      <c r="N131" s="453" t="s">
        <v>304</v>
      </c>
      <c r="O131" s="453" t="s">
        <v>304</v>
      </c>
      <c r="P131" s="453" t="s">
        <v>304</v>
      </c>
      <c r="Q131" s="453" t="s">
        <v>304</v>
      </c>
      <c r="R131" s="453" t="s">
        <v>304</v>
      </c>
      <c r="S131" s="453" t="s">
        <v>304</v>
      </c>
      <c r="T131" s="453" t="s">
        <v>304</v>
      </c>
      <c r="U131" s="453" t="s">
        <v>304</v>
      </c>
      <c r="V131" s="453" t="s">
        <v>304</v>
      </c>
      <c r="W131" s="453" t="s">
        <v>304</v>
      </c>
      <c r="X131" s="453" t="s">
        <v>304</v>
      </c>
      <c r="Y131" s="454" t="s">
        <v>304</v>
      </c>
    </row>
    <row r="132" spans="1:25" ht="20.149999999999999" customHeight="1">
      <c r="A132" s="453">
        <v>19</v>
      </c>
      <c r="B132" s="453" t="s">
        <v>285</v>
      </c>
      <c r="C132" s="453">
        <v>1</v>
      </c>
      <c r="D132" s="453">
        <v>25</v>
      </c>
      <c r="E132" s="453">
        <v>17</v>
      </c>
      <c r="F132" s="453">
        <v>0</v>
      </c>
      <c r="G132" s="453">
        <v>1</v>
      </c>
      <c r="H132" s="453">
        <v>1</v>
      </c>
      <c r="I132" s="453">
        <v>1</v>
      </c>
      <c r="J132" s="453">
        <v>1</v>
      </c>
      <c r="K132" s="453">
        <v>4</v>
      </c>
      <c r="L132" s="454" t="s">
        <v>279</v>
      </c>
      <c r="N132" s="453">
        <v>5</v>
      </c>
      <c r="O132" s="453" t="s">
        <v>2</v>
      </c>
      <c r="P132" s="453">
        <v>1</v>
      </c>
      <c r="Q132" s="453">
        <v>0</v>
      </c>
      <c r="R132" s="453">
        <v>22</v>
      </c>
      <c r="S132" s="453">
        <v>0</v>
      </c>
      <c r="T132" s="453">
        <v>1</v>
      </c>
      <c r="U132" s="453">
        <v>1</v>
      </c>
      <c r="V132" s="453">
        <v>1</v>
      </c>
      <c r="W132" s="453">
        <v>1</v>
      </c>
      <c r="X132" s="453">
        <v>3</v>
      </c>
      <c r="Y132" s="454" t="s">
        <v>312</v>
      </c>
    </row>
    <row r="133" spans="1:25" ht="20.149999999999999" customHeight="1">
      <c r="A133" s="453">
        <v>19</v>
      </c>
      <c r="B133" s="453" t="s">
        <v>285</v>
      </c>
      <c r="C133" s="453">
        <v>1</v>
      </c>
      <c r="D133" s="453">
        <v>4</v>
      </c>
      <c r="E133" s="453">
        <v>17</v>
      </c>
      <c r="F133" s="453">
        <v>0</v>
      </c>
      <c r="G133" s="453">
        <v>1</v>
      </c>
      <c r="H133" s="453">
        <v>1</v>
      </c>
      <c r="I133" s="453">
        <v>1</v>
      </c>
      <c r="J133" s="453">
        <v>1</v>
      </c>
      <c r="K133" s="453">
        <v>4</v>
      </c>
      <c r="L133" s="454" t="s">
        <v>279</v>
      </c>
      <c r="N133" s="453">
        <v>5</v>
      </c>
      <c r="O133" s="453" t="s">
        <v>2</v>
      </c>
      <c r="P133" s="453">
        <v>1</v>
      </c>
      <c r="Q133" s="453">
        <v>11</v>
      </c>
      <c r="R133" s="453">
        <v>22</v>
      </c>
      <c r="S133" s="453">
        <v>0</v>
      </c>
      <c r="T133" s="453">
        <v>1</v>
      </c>
      <c r="U133" s="453">
        <v>1</v>
      </c>
      <c r="V133" s="453">
        <v>1</v>
      </c>
      <c r="W133" s="453">
        <v>1</v>
      </c>
      <c r="X133" s="453">
        <v>3</v>
      </c>
      <c r="Y133" s="454" t="s">
        <v>312</v>
      </c>
    </row>
    <row r="134" spans="1:25" ht="20.149999999999999" customHeight="1">
      <c r="A134" s="453" t="s">
        <v>304</v>
      </c>
      <c r="B134" s="453" t="s">
        <v>304</v>
      </c>
      <c r="C134" s="453" t="s">
        <v>304</v>
      </c>
      <c r="D134" s="453" t="s">
        <v>304</v>
      </c>
      <c r="E134" s="453" t="s">
        <v>304</v>
      </c>
      <c r="F134" s="453" t="s">
        <v>304</v>
      </c>
      <c r="G134" s="453" t="s">
        <v>304</v>
      </c>
      <c r="H134" s="453" t="s">
        <v>304</v>
      </c>
      <c r="I134" s="453" t="s">
        <v>304</v>
      </c>
      <c r="J134" s="453" t="s">
        <v>304</v>
      </c>
      <c r="K134" s="453" t="s">
        <v>304</v>
      </c>
      <c r="L134" s="454" t="s">
        <v>304</v>
      </c>
      <c r="N134" s="453">
        <v>5</v>
      </c>
      <c r="O134" s="453" t="s">
        <v>2</v>
      </c>
      <c r="P134" s="453">
        <v>1</v>
      </c>
      <c r="Q134" s="453">
        <v>4.1669999999999998</v>
      </c>
      <c r="R134" s="453">
        <v>22</v>
      </c>
      <c r="S134" s="453">
        <v>0</v>
      </c>
      <c r="T134" s="453">
        <v>1</v>
      </c>
      <c r="U134" s="453">
        <v>1</v>
      </c>
      <c r="V134" s="453">
        <v>1</v>
      </c>
      <c r="W134" s="453">
        <v>1</v>
      </c>
      <c r="X134" s="453">
        <v>3</v>
      </c>
      <c r="Y134" s="454" t="s">
        <v>312</v>
      </c>
    </row>
    <row r="135" spans="1:25" ht="20.149999999999999" customHeight="1">
      <c r="A135" s="453">
        <v>20</v>
      </c>
      <c r="B135" s="453" t="s">
        <v>276</v>
      </c>
      <c r="C135" s="453">
        <v>1</v>
      </c>
      <c r="D135" s="453">
        <v>0</v>
      </c>
      <c r="E135" s="453">
        <v>11</v>
      </c>
      <c r="F135" s="453">
        <v>0</v>
      </c>
      <c r="G135" s="453">
        <v>1</v>
      </c>
      <c r="H135" s="453">
        <v>1</v>
      </c>
      <c r="I135" s="453">
        <v>1</v>
      </c>
      <c r="J135" s="453">
        <v>1</v>
      </c>
      <c r="K135" s="453">
        <v>4</v>
      </c>
      <c r="L135" s="454" t="s">
        <v>279</v>
      </c>
      <c r="N135" s="453">
        <v>5</v>
      </c>
      <c r="O135" s="453" t="s">
        <v>2</v>
      </c>
      <c r="P135" s="453" t="s">
        <v>303</v>
      </c>
      <c r="Q135" s="453" t="s">
        <v>303</v>
      </c>
      <c r="R135" s="453" t="s">
        <v>303</v>
      </c>
      <c r="S135" s="453" t="s">
        <v>303</v>
      </c>
      <c r="T135" s="453" t="s">
        <v>303</v>
      </c>
      <c r="U135" s="453" t="s">
        <v>303</v>
      </c>
      <c r="V135" s="453" t="s">
        <v>303</v>
      </c>
      <c r="W135" s="453" t="s">
        <v>303</v>
      </c>
      <c r="X135" s="453" t="s">
        <v>303</v>
      </c>
      <c r="Y135" s="454" t="s">
        <v>303</v>
      </c>
    </row>
    <row r="136" spans="1:25" ht="20.149999999999999" customHeight="1">
      <c r="A136" s="453">
        <v>20</v>
      </c>
      <c r="B136" s="453" t="s">
        <v>276</v>
      </c>
      <c r="C136" s="453">
        <v>1</v>
      </c>
      <c r="D136" s="453">
        <v>16</v>
      </c>
      <c r="E136" s="453">
        <v>12</v>
      </c>
      <c r="F136" s="453">
        <v>0</v>
      </c>
      <c r="G136" s="453">
        <v>1</v>
      </c>
      <c r="H136" s="453">
        <v>1</v>
      </c>
      <c r="I136" s="453">
        <v>1</v>
      </c>
      <c r="J136" s="453">
        <v>1</v>
      </c>
      <c r="K136" s="453">
        <v>4</v>
      </c>
      <c r="L136" s="454" t="s">
        <v>279</v>
      </c>
      <c r="N136" s="453">
        <v>5</v>
      </c>
      <c r="O136" s="453" t="s">
        <v>2</v>
      </c>
      <c r="P136" s="453">
        <v>2</v>
      </c>
      <c r="Q136" s="453">
        <v>0</v>
      </c>
      <c r="R136" s="453">
        <v>16.5</v>
      </c>
      <c r="S136" s="453">
        <v>0.2</v>
      </c>
      <c r="T136" s="453">
        <v>0</v>
      </c>
      <c r="U136" s="453">
        <v>1</v>
      </c>
      <c r="V136" s="453">
        <v>0</v>
      </c>
      <c r="W136" s="453">
        <v>0</v>
      </c>
      <c r="X136" s="453">
        <v>3</v>
      </c>
      <c r="Y136" s="454" t="s">
        <v>312</v>
      </c>
    </row>
    <row r="137" spans="1:25" ht="20.149999999999999" customHeight="1">
      <c r="A137" s="453">
        <v>20</v>
      </c>
      <c r="B137" s="453" t="s">
        <v>276</v>
      </c>
      <c r="C137" s="453">
        <v>1</v>
      </c>
      <c r="D137" s="453">
        <v>4</v>
      </c>
      <c r="E137" s="453">
        <v>12</v>
      </c>
      <c r="F137" s="453">
        <v>0</v>
      </c>
      <c r="G137" s="453">
        <v>1</v>
      </c>
      <c r="H137" s="453">
        <v>1</v>
      </c>
      <c r="I137" s="453">
        <v>1</v>
      </c>
      <c r="J137" s="453">
        <v>1</v>
      </c>
      <c r="K137" s="453">
        <v>4</v>
      </c>
      <c r="L137" s="454" t="s">
        <v>279</v>
      </c>
      <c r="N137" s="453">
        <v>5</v>
      </c>
      <c r="O137" s="453" t="s">
        <v>2</v>
      </c>
      <c r="P137" s="453">
        <v>2</v>
      </c>
      <c r="Q137" s="453">
        <v>11</v>
      </c>
      <c r="R137" s="453">
        <v>16.5</v>
      </c>
      <c r="S137" s="453">
        <v>0</v>
      </c>
      <c r="T137" s="453">
        <v>0</v>
      </c>
      <c r="U137" s="453">
        <v>1</v>
      </c>
      <c r="V137" s="453">
        <v>0</v>
      </c>
      <c r="W137" s="453">
        <v>0</v>
      </c>
      <c r="X137" s="453">
        <v>3</v>
      </c>
      <c r="Y137" s="454" t="s">
        <v>312</v>
      </c>
    </row>
    <row r="138" spans="1:25" ht="20.149999999999999" customHeight="1">
      <c r="A138" s="453">
        <v>20</v>
      </c>
      <c r="B138" s="453" t="s">
        <v>276</v>
      </c>
      <c r="C138" s="453">
        <v>1</v>
      </c>
      <c r="D138" s="453">
        <v>25</v>
      </c>
      <c r="E138" s="453">
        <v>22</v>
      </c>
      <c r="F138" s="453">
        <v>0</v>
      </c>
      <c r="G138" s="453">
        <v>1</v>
      </c>
      <c r="H138" s="453">
        <v>1</v>
      </c>
      <c r="I138" s="453">
        <v>1</v>
      </c>
      <c r="J138" s="453">
        <v>1</v>
      </c>
      <c r="K138" s="453">
        <v>4</v>
      </c>
      <c r="L138" s="454" t="s">
        <v>279</v>
      </c>
      <c r="N138" s="453">
        <v>5</v>
      </c>
      <c r="O138" s="453" t="s">
        <v>2</v>
      </c>
      <c r="P138" s="453">
        <v>2</v>
      </c>
      <c r="Q138" s="453">
        <v>4.1669999999999998</v>
      </c>
      <c r="R138" s="453">
        <v>16.5</v>
      </c>
      <c r="S138" s="453">
        <v>0</v>
      </c>
      <c r="T138" s="453">
        <v>0</v>
      </c>
      <c r="U138" s="453">
        <v>1</v>
      </c>
      <c r="V138" s="453">
        <v>0</v>
      </c>
      <c r="W138" s="453">
        <v>0</v>
      </c>
      <c r="X138" s="453">
        <v>3</v>
      </c>
      <c r="Y138" s="454" t="s">
        <v>312</v>
      </c>
    </row>
    <row r="139" spans="1:25" ht="20.149999999999999" customHeight="1">
      <c r="A139" s="453">
        <v>20</v>
      </c>
      <c r="B139" s="453" t="s">
        <v>276</v>
      </c>
      <c r="C139" s="453">
        <v>1</v>
      </c>
      <c r="D139" s="453">
        <v>4</v>
      </c>
      <c r="E139" s="453">
        <v>22</v>
      </c>
      <c r="F139" s="453">
        <v>0</v>
      </c>
      <c r="G139" s="453">
        <v>1</v>
      </c>
      <c r="H139" s="453">
        <v>1</v>
      </c>
      <c r="I139" s="453">
        <v>1</v>
      </c>
      <c r="J139" s="453">
        <v>1</v>
      </c>
      <c r="K139" s="453">
        <v>4</v>
      </c>
      <c r="L139" s="454" t="s">
        <v>279</v>
      </c>
      <c r="N139" s="453">
        <v>5</v>
      </c>
      <c r="O139" s="453" t="s">
        <v>2</v>
      </c>
      <c r="P139" s="453">
        <v>2</v>
      </c>
      <c r="Q139" s="453">
        <v>30</v>
      </c>
      <c r="R139" s="453">
        <v>16.5</v>
      </c>
      <c r="S139" s="453">
        <v>0</v>
      </c>
      <c r="T139" s="453">
        <v>0</v>
      </c>
      <c r="U139" s="453">
        <v>1</v>
      </c>
      <c r="V139" s="453">
        <v>0</v>
      </c>
      <c r="W139" s="453">
        <v>0</v>
      </c>
      <c r="X139" s="453">
        <v>3</v>
      </c>
      <c r="Y139" s="454" t="s">
        <v>312</v>
      </c>
    </row>
    <row r="140" spans="1:25" ht="20.149999999999999" customHeight="1">
      <c r="A140" s="453">
        <v>20</v>
      </c>
      <c r="B140" s="453" t="s">
        <v>276</v>
      </c>
      <c r="C140" s="453">
        <v>1</v>
      </c>
      <c r="D140" s="453">
        <v>10</v>
      </c>
      <c r="E140" s="453">
        <v>22</v>
      </c>
      <c r="F140" s="453">
        <v>0</v>
      </c>
      <c r="G140" s="453">
        <v>1</v>
      </c>
      <c r="H140" s="453">
        <v>1</v>
      </c>
      <c r="I140" s="453">
        <v>1</v>
      </c>
      <c r="J140" s="453">
        <v>1</v>
      </c>
      <c r="K140" s="453">
        <v>4</v>
      </c>
      <c r="L140" s="454" t="s">
        <v>279</v>
      </c>
      <c r="N140" s="453">
        <v>5</v>
      </c>
      <c r="O140" s="453" t="s">
        <v>2</v>
      </c>
      <c r="P140" s="453">
        <v>2</v>
      </c>
      <c r="Q140" s="453">
        <v>11</v>
      </c>
      <c r="R140" s="453">
        <v>16.5</v>
      </c>
      <c r="S140" s="453">
        <v>0</v>
      </c>
      <c r="T140" s="453">
        <v>0</v>
      </c>
      <c r="U140" s="453">
        <v>1</v>
      </c>
      <c r="V140" s="453">
        <v>0</v>
      </c>
      <c r="W140" s="453">
        <v>0</v>
      </c>
      <c r="X140" s="453">
        <v>3</v>
      </c>
      <c r="Y140" s="454" t="s">
        <v>312</v>
      </c>
    </row>
    <row r="141" spans="1:25" ht="20.149999999999999" customHeight="1">
      <c r="A141" s="453">
        <v>20</v>
      </c>
      <c r="B141" s="453" t="s">
        <v>276</v>
      </c>
      <c r="C141" s="453">
        <v>1</v>
      </c>
      <c r="D141" s="453">
        <v>4</v>
      </c>
      <c r="E141" s="453">
        <v>22</v>
      </c>
      <c r="F141" s="453">
        <v>0</v>
      </c>
      <c r="G141" s="453">
        <v>1</v>
      </c>
      <c r="H141" s="453">
        <v>1</v>
      </c>
      <c r="I141" s="453">
        <v>1</v>
      </c>
      <c r="J141" s="453">
        <v>1</v>
      </c>
      <c r="K141" s="453">
        <v>4</v>
      </c>
      <c r="L141" s="454" t="s">
        <v>279</v>
      </c>
      <c r="N141" s="453">
        <v>5</v>
      </c>
      <c r="O141" s="453" t="s">
        <v>2</v>
      </c>
      <c r="P141" s="453">
        <v>2</v>
      </c>
      <c r="Q141" s="453">
        <v>4.1669999999999998</v>
      </c>
      <c r="R141" s="453">
        <v>16.5</v>
      </c>
      <c r="S141" s="453">
        <v>0</v>
      </c>
      <c r="T141" s="453">
        <v>0</v>
      </c>
      <c r="U141" s="453">
        <v>1</v>
      </c>
      <c r="V141" s="453">
        <v>0</v>
      </c>
      <c r="W141" s="453">
        <v>0</v>
      </c>
      <c r="X141" s="453">
        <v>3</v>
      </c>
      <c r="Y141" s="454" t="s">
        <v>312</v>
      </c>
    </row>
    <row r="142" spans="1:25" ht="20.149999999999999" customHeight="1">
      <c r="A142" s="453">
        <v>20</v>
      </c>
      <c r="B142" s="453" t="s">
        <v>276</v>
      </c>
      <c r="C142" s="453">
        <v>1</v>
      </c>
      <c r="D142" s="453">
        <v>25</v>
      </c>
      <c r="E142" s="453">
        <v>12</v>
      </c>
      <c r="F142" s="453">
        <v>0</v>
      </c>
      <c r="G142" s="453">
        <v>1</v>
      </c>
      <c r="H142" s="453">
        <v>1</v>
      </c>
      <c r="I142" s="453">
        <v>1</v>
      </c>
      <c r="J142" s="453">
        <v>1</v>
      </c>
      <c r="K142" s="453">
        <v>4</v>
      </c>
      <c r="L142" s="454" t="s">
        <v>279</v>
      </c>
      <c r="N142" s="453">
        <v>5</v>
      </c>
      <c r="O142" s="453" t="s">
        <v>2</v>
      </c>
      <c r="P142" s="453" t="s">
        <v>303</v>
      </c>
      <c r="Q142" s="453" t="s">
        <v>303</v>
      </c>
      <c r="R142" s="453" t="s">
        <v>303</v>
      </c>
      <c r="S142" s="453" t="s">
        <v>303</v>
      </c>
      <c r="T142" s="453" t="s">
        <v>303</v>
      </c>
      <c r="U142" s="453" t="s">
        <v>303</v>
      </c>
      <c r="V142" s="453" t="s">
        <v>303</v>
      </c>
      <c r="W142" s="453" t="s">
        <v>303</v>
      </c>
      <c r="X142" s="453" t="s">
        <v>303</v>
      </c>
      <c r="Y142" s="454" t="s">
        <v>303</v>
      </c>
    </row>
    <row r="143" spans="1:25" ht="20.149999999999999" customHeight="1">
      <c r="A143" s="453">
        <v>20</v>
      </c>
      <c r="B143" s="453" t="s">
        <v>276</v>
      </c>
      <c r="C143" s="453">
        <v>1</v>
      </c>
      <c r="D143" s="453">
        <v>4</v>
      </c>
      <c r="E143" s="453">
        <v>12</v>
      </c>
      <c r="F143" s="453">
        <v>0</v>
      </c>
      <c r="G143" s="453">
        <v>1</v>
      </c>
      <c r="H143" s="453">
        <v>1</v>
      </c>
      <c r="I143" s="453">
        <v>1</v>
      </c>
      <c r="J143" s="453">
        <v>1</v>
      </c>
      <c r="K143" s="453">
        <v>4</v>
      </c>
      <c r="L143" s="454" t="s">
        <v>279</v>
      </c>
      <c r="N143" s="453">
        <v>5</v>
      </c>
      <c r="O143" s="453" t="s">
        <v>2</v>
      </c>
      <c r="P143" s="453">
        <v>3</v>
      </c>
      <c r="Q143" s="453">
        <v>0</v>
      </c>
      <c r="R143" s="453">
        <v>16.5</v>
      </c>
      <c r="S143" s="453">
        <v>0.2</v>
      </c>
      <c r="T143" s="453">
        <v>1</v>
      </c>
      <c r="U143" s="453">
        <v>1</v>
      </c>
      <c r="V143" s="453">
        <v>1</v>
      </c>
      <c r="W143" s="453">
        <v>1</v>
      </c>
      <c r="X143" s="453">
        <v>3</v>
      </c>
      <c r="Y143" s="454" t="s">
        <v>312</v>
      </c>
    </row>
    <row r="144" spans="1:25" ht="20.149999999999999" customHeight="1">
      <c r="A144" s="453" t="s">
        <v>304</v>
      </c>
      <c r="B144" s="453" t="s">
        <v>304</v>
      </c>
      <c r="C144" s="453" t="s">
        <v>304</v>
      </c>
      <c r="D144" s="453" t="s">
        <v>304</v>
      </c>
      <c r="E144" s="453" t="s">
        <v>304</v>
      </c>
      <c r="F144" s="453" t="s">
        <v>304</v>
      </c>
      <c r="G144" s="453" t="s">
        <v>304</v>
      </c>
      <c r="H144" s="453" t="s">
        <v>304</v>
      </c>
      <c r="I144" s="453" t="s">
        <v>304</v>
      </c>
      <c r="J144" s="453" t="s">
        <v>304</v>
      </c>
      <c r="K144" s="453" t="s">
        <v>304</v>
      </c>
      <c r="L144" s="454" t="s">
        <v>304</v>
      </c>
      <c r="N144" s="453">
        <v>5</v>
      </c>
      <c r="O144" s="453" t="s">
        <v>2</v>
      </c>
      <c r="P144" s="453">
        <v>3</v>
      </c>
      <c r="Q144" s="453">
        <v>11</v>
      </c>
      <c r="R144" s="453">
        <v>16.5</v>
      </c>
      <c r="S144" s="453">
        <v>0</v>
      </c>
      <c r="T144" s="453">
        <v>1</v>
      </c>
      <c r="U144" s="453">
        <v>1</v>
      </c>
      <c r="V144" s="453">
        <v>1</v>
      </c>
      <c r="W144" s="453">
        <v>1</v>
      </c>
      <c r="X144" s="453">
        <v>3</v>
      </c>
      <c r="Y144" s="454" t="s">
        <v>312</v>
      </c>
    </row>
    <row r="145" spans="1:25" ht="20.149999999999999" customHeight="1">
      <c r="A145" s="453">
        <v>21</v>
      </c>
      <c r="B145" s="453" t="s">
        <v>277</v>
      </c>
      <c r="C145" s="453">
        <v>1</v>
      </c>
      <c r="D145" s="453">
        <v>0</v>
      </c>
      <c r="E145" s="453">
        <v>6</v>
      </c>
      <c r="F145" s="453">
        <v>0</v>
      </c>
      <c r="G145" s="453">
        <v>1</v>
      </c>
      <c r="H145" s="453">
        <v>1</v>
      </c>
      <c r="I145" s="453">
        <v>1</v>
      </c>
      <c r="J145" s="453">
        <v>1</v>
      </c>
      <c r="K145" s="453">
        <v>4</v>
      </c>
      <c r="L145" s="454" t="s">
        <v>279</v>
      </c>
      <c r="N145" s="453">
        <v>5</v>
      </c>
      <c r="O145" s="453" t="s">
        <v>2</v>
      </c>
      <c r="P145" s="453">
        <v>3</v>
      </c>
      <c r="Q145" s="453">
        <v>4.1669999999999998</v>
      </c>
      <c r="R145" s="453">
        <v>16.5</v>
      </c>
      <c r="S145" s="453">
        <v>0</v>
      </c>
      <c r="T145" s="453">
        <v>1</v>
      </c>
      <c r="U145" s="453">
        <v>1</v>
      </c>
      <c r="V145" s="453">
        <v>1</v>
      </c>
      <c r="W145" s="453">
        <v>1</v>
      </c>
      <c r="X145" s="453">
        <v>3</v>
      </c>
      <c r="Y145" s="454" t="s">
        <v>312</v>
      </c>
    </row>
    <row r="146" spans="1:25" ht="20.149999999999999" customHeight="1">
      <c r="A146" s="453">
        <v>21</v>
      </c>
      <c r="B146" s="453" t="s">
        <v>277</v>
      </c>
      <c r="C146" s="453">
        <v>1</v>
      </c>
      <c r="D146" s="453">
        <v>22</v>
      </c>
      <c r="E146" s="453">
        <v>13.2</v>
      </c>
      <c r="F146" s="453">
        <v>0</v>
      </c>
      <c r="G146" s="453">
        <v>1</v>
      </c>
      <c r="H146" s="453">
        <v>1</v>
      </c>
      <c r="I146" s="453">
        <v>1</v>
      </c>
      <c r="J146" s="453">
        <v>1</v>
      </c>
      <c r="K146" s="453">
        <v>4</v>
      </c>
      <c r="L146" s="454" t="s">
        <v>279</v>
      </c>
      <c r="N146" s="453" t="s">
        <v>304</v>
      </c>
      <c r="O146" s="453" t="s">
        <v>304</v>
      </c>
      <c r="P146" s="453" t="s">
        <v>304</v>
      </c>
      <c r="Q146" s="453" t="s">
        <v>304</v>
      </c>
      <c r="R146" s="453" t="s">
        <v>304</v>
      </c>
      <c r="S146" s="453" t="s">
        <v>304</v>
      </c>
      <c r="T146" s="453" t="s">
        <v>304</v>
      </c>
      <c r="U146" s="453" t="s">
        <v>304</v>
      </c>
      <c r="V146" s="453" t="s">
        <v>304</v>
      </c>
      <c r="W146" s="453" t="s">
        <v>304</v>
      </c>
      <c r="X146" s="453" t="s">
        <v>304</v>
      </c>
      <c r="Y146" s="454" t="s">
        <v>304</v>
      </c>
    </row>
    <row r="147" spans="1:25" ht="20.149999999999999" customHeight="1">
      <c r="A147" s="453">
        <v>21</v>
      </c>
      <c r="B147" s="453" t="s">
        <v>277</v>
      </c>
      <c r="C147" s="453">
        <v>1</v>
      </c>
      <c r="D147" s="453">
        <v>4.5</v>
      </c>
      <c r="E147" s="453">
        <v>13.2</v>
      </c>
      <c r="F147" s="453">
        <v>0</v>
      </c>
      <c r="G147" s="453">
        <v>1</v>
      </c>
      <c r="H147" s="453">
        <v>1</v>
      </c>
      <c r="I147" s="453">
        <v>1</v>
      </c>
      <c r="J147" s="453">
        <v>1</v>
      </c>
      <c r="K147" s="453">
        <v>4</v>
      </c>
      <c r="L147" s="454" t="s">
        <v>279</v>
      </c>
      <c r="N147" s="453">
        <v>6</v>
      </c>
      <c r="O147" s="453" t="s">
        <v>3</v>
      </c>
      <c r="P147" s="453">
        <v>1</v>
      </c>
      <c r="Q147" s="453">
        <v>0</v>
      </c>
      <c r="R147" s="453">
        <v>13.9</v>
      </c>
      <c r="S147" s="453">
        <v>0</v>
      </c>
      <c r="T147" s="453">
        <v>1</v>
      </c>
      <c r="U147" s="453">
        <v>1</v>
      </c>
      <c r="V147" s="453">
        <v>1</v>
      </c>
      <c r="W147" s="453">
        <v>1</v>
      </c>
      <c r="X147" s="453">
        <v>3</v>
      </c>
      <c r="Y147" s="454" t="s">
        <v>312</v>
      </c>
    </row>
    <row r="148" spans="1:25" ht="20.149999999999999" customHeight="1">
      <c r="A148" s="453">
        <v>21</v>
      </c>
      <c r="B148" s="453" t="s">
        <v>277</v>
      </c>
      <c r="C148" s="453">
        <v>1</v>
      </c>
      <c r="D148" s="453">
        <v>4.5</v>
      </c>
      <c r="E148" s="453">
        <v>13.2</v>
      </c>
      <c r="F148" s="453">
        <v>0</v>
      </c>
      <c r="G148" s="453">
        <v>1</v>
      </c>
      <c r="H148" s="453">
        <v>1</v>
      </c>
      <c r="I148" s="453">
        <v>1</v>
      </c>
      <c r="J148" s="453">
        <v>1</v>
      </c>
      <c r="K148" s="453">
        <v>4</v>
      </c>
      <c r="L148" s="454" t="s">
        <v>279</v>
      </c>
      <c r="N148" s="453">
        <v>6</v>
      </c>
      <c r="O148" s="453" t="s">
        <v>3</v>
      </c>
      <c r="P148" s="453">
        <v>1</v>
      </c>
      <c r="Q148" s="453">
        <v>9.1669999999999998</v>
      </c>
      <c r="R148" s="453">
        <v>18.7</v>
      </c>
      <c r="S148" s="453">
        <v>0</v>
      </c>
      <c r="T148" s="453">
        <v>1</v>
      </c>
      <c r="U148" s="453">
        <v>1</v>
      </c>
      <c r="V148" s="453">
        <v>1</v>
      </c>
      <c r="W148" s="453">
        <v>1</v>
      </c>
      <c r="X148" s="453">
        <v>3</v>
      </c>
      <c r="Y148" s="454" t="s">
        <v>312</v>
      </c>
    </row>
    <row r="149" spans="1:25" ht="20.149999999999999" customHeight="1">
      <c r="A149" s="453">
        <v>21</v>
      </c>
      <c r="B149" s="453" t="s">
        <v>277</v>
      </c>
      <c r="C149" s="453">
        <v>1</v>
      </c>
      <c r="D149" s="453">
        <v>25</v>
      </c>
      <c r="E149" s="453">
        <v>13.2</v>
      </c>
      <c r="F149" s="453">
        <v>0</v>
      </c>
      <c r="G149" s="453">
        <v>1</v>
      </c>
      <c r="H149" s="453">
        <v>1</v>
      </c>
      <c r="I149" s="453">
        <v>1</v>
      </c>
      <c r="J149" s="453">
        <v>1</v>
      </c>
      <c r="K149" s="453">
        <v>4</v>
      </c>
      <c r="L149" s="454" t="s">
        <v>279</v>
      </c>
      <c r="N149" s="453">
        <v>6</v>
      </c>
      <c r="O149" s="453" t="s">
        <v>3</v>
      </c>
      <c r="P149" s="453">
        <v>1</v>
      </c>
      <c r="Q149" s="453">
        <v>4.1669999999999998</v>
      </c>
      <c r="R149" s="453">
        <v>18.7</v>
      </c>
      <c r="S149" s="453">
        <v>0</v>
      </c>
      <c r="T149" s="453">
        <v>1</v>
      </c>
      <c r="U149" s="453">
        <v>1</v>
      </c>
      <c r="V149" s="453">
        <v>1</v>
      </c>
      <c r="W149" s="453">
        <v>1</v>
      </c>
      <c r="X149" s="453">
        <v>3</v>
      </c>
      <c r="Y149" s="454" t="s">
        <v>312</v>
      </c>
    </row>
    <row r="150" spans="1:25" ht="20.149999999999999" customHeight="1">
      <c r="A150" s="453">
        <v>21</v>
      </c>
      <c r="B150" s="453" t="s">
        <v>277</v>
      </c>
      <c r="C150" s="453">
        <v>1</v>
      </c>
      <c r="D150" s="453">
        <v>4.5</v>
      </c>
      <c r="E150" s="453">
        <v>12.6</v>
      </c>
      <c r="F150" s="453">
        <v>0</v>
      </c>
      <c r="G150" s="453">
        <v>1</v>
      </c>
      <c r="H150" s="453">
        <v>1</v>
      </c>
      <c r="I150" s="453">
        <v>1</v>
      </c>
      <c r="J150" s="453">
        <v>1</v>
      </c>
      <c r="K150" s="453">
        <v>4</v>
      </c>
      <c r="L150" s="454" t="s">
        <v>279</v>
      </c>
      <c r="N150" s="453">
        <v>6</v>
      </c>
      <c r="O150" s="453" t="s">
        <v>3</v>
      </c>
      <c r="P150" s="453">
        <v>1</v>
      </c>
      <c r="Q150" s="453">
        <v>4.1669999999999998</v>
      </c>
      <c r="R150" s="453">
        <v>18.7</v>
      </c>
      <c r="S150" s="453">
        <v>0</v>
      </c>
      <c r="T150" s="453">
        <v>1</v>
      </c>
      <c r="U150" s="453">
        <v>1</v>
      </c>
      <c r="V150" s="453">
        <v>1</v>
      </c>
      <c r="W150" s="453">
        <v>1</v>
      </c>
      <c r="X150" s="453">
        <v>3</v>
      </c>
      <c r="Y150" s="454" t="s">
        <v>312</v>
      </c>
    </row>
    <row r="151" spans="1:25" ht="20.149999999999999" customHeight="1">
      <c r="A151" s="453">
        <v>21</v>
      </c>
      <c r="B151" s="453" t="s">
        <v>277</v>
      </c>
      <c r="C151" s="453">
        <v>1</v>
      </c>
      <c r="D151" s="453">
        <v>4.5</v>
      </c>
      <c r="E151" s="453">
        <v>12.6</v>
      </c>
      <c r="F151" s="453">
        <v>0</v>
      </c>
      <c r="G151" s="453">
        <v>1</v>
      </c>
      <c r="H151" s="453">
        <v>1</v>
      </c>
      <c r="I151" s="453">
        <v>1</v>
      </c>
      <c r="J151" s="453">
        <v>1</v>
      </c>
      <c r="K151" s="453">
        <v>4</v>
      </c>
      <c r="L151" s="454" t="s">
        <v>279</v>
      </c>
      <c r="N151" s="453">
        <v>6</v>
      </c>
      <c r="O151" s="453" t="s">
        <v>3</v>
      </c>
      <c r="P151" s="453" t="s">
        <v>303</v>
      </c>
      <c r="Q151" s="453" t="s">
        <v>303</v>
      </c>
      <c r="R151" s="453" t="s">
        <v>303</v>
      </c>
      <c r="S151" s="453" t="s">
        <v>303</v>
      </c>
      <c r="T151" s="453" t="s">
        <v>303</v>
      </c>
      <c r="U151" s="453" t="s">
        <v>303</v>
      </c>
      <c r="V151" s="453" t="s">
        <v>303</v>
      </c>
      <c r="W151" s="453" t="s">
        <v>303</v>
      </c>
      <c r="X151" s="453" t="s">
        <v>303</v>
      </c>
      <c r="Y151" s="454" t="s">
        <v>303</v>
      </c>
    </row>
    <row r="152" spans="1:25" ht="20.149999999999999" customHeight="1">
      <c r="A152" s="453" t="s">
        <v>304</v>
      </c>
      <c r="B152" s="453" t="s">
        <v>304</v>
      </c>
      <c r="C152" s="453" t="s">
        <v>304</v>
      </c>
      <c r="D152" s="453" t="s">
        <v>304</v>
      </c>
      <c r="E152" s="453" t="s">
        <v>304</v>
      </c>
      <c r="F152" s="453" t="s">
        <v>304</v>
      </c>
      <c r="G152" s="453" t="s">
        <v>304</v>
      </c>
      <c r="H152" s="453" t="s">
        <v>304</v>
      </c>
      <c r="I152" s="453" t="s">
        <v>304</v>
      </c>
      <c r="J152" s="453" t="s">
        <v>304</v>
      </c>
      <c r="K152" s="453" t="s">
        <v>304</v>
      </c>
      <c r="L152" s="454" t="s">
        <v>304</v>
      </c>
      <c r="N152" s="453">
        <v>6</v>
      </c>
      <c r="O152" s="453" t="s">
        <v>3</v>
      </c>
      <c r="P152" s="453">
        <v>2</v>
      </c>
      <c r="Q152" s="453">
        <v>0</v>
      </c>
      <c r="R152" s="453">
        <v>10.425000000000001</v>
      </c>
      <c r="S152" s="453">
        <v>0.2</v>
      </c>
      <c r="T152" s="453">
        <v>0</v>
      </c>
      <c r="U152" s="453">
        <v>1</v>
      </c>
      <c r="V152" s="453">
        <v>0</v>
      </c>
      <c r="W152" s="453">
        <v>0</v>
      </c>
      <c r="X152" s="453">
        <v>3</v>
      </c>
      <c r="Y152" s="454" t="s">
        <v>312</v>
      </c>
    </row>
    <row r="153" spans="1:25" ht="20.149999999999999" customHeight="1">
      <c r="A153" s="453">
        <v>22</v>
      </c>
      <c r="B153" s="453" t="s">
        <v>278</v>
      </c>
      <c r="C153" s="453">
        <v>1</v>
      </c>
      <c r="D153" s="453">
        <v>0</v>
      </c>
      <c r="E153" s="453">
        <v>6.9</v>
      </c>
      <c r="F153" s="453">
        <v>0</v>
      </c>
      <c r="G153" s="453">
        <v>1</v>
      </c>
      <c r="H153" s="453">
        <v>1</v>
      </c>
      <c r="I153" s="453">
        <v>1</v>
      </c>
      <c r="J153" s="453">
        <v>1</v>
      </c>
      <c r="K153" s="453">
        <v>4</v>
      </c>
      <c r="L153" s="454" t="s">
        <v>279</v>
      </c>
      <c r="N153" s="453">
        <v>6</v>
      </c>
      <c r="O153" s="453" t="s">
        <v>3</v>
      </c>
      <c r="P153" s="453">
        <v>2</v>
      </c>
      <c r="Q153" s="453">
        <v>9.1669999999999998</v>
      </c>
      <c r="R153" s="453">
        <v>14.024999999999999</v>
      </c>
      <c r="S153" s="453">
        <v>0</v>
      </c>
      <c r="T153" s="453">
        <v>0</v>
      </c>
      <c r="U153" s="453">
        <v>1</v>
      </c>
      <c r="V153" s="453">
        <v>0</v>
      </c>
      <c r="W153" s="453">
        <v>0</v>
      </c>
      <c r="X153" s="453">
        <v>3</v>
      </c>
      <c r="Y153" s="454" t="s">
        <v>312</v>
      </c>
    </row>
    <row r="154" spans="1:25" ht="20.149999999999999" customHeight="1">
      <c r="A154" s="453">
        <v>22</v>
      </c>
      <c r="B154" s="453" t="s">
        <v>278</v>
      </c>
      <c r="C154" s="453">
        <v>1</v>
      </c>
      <c r="D154" s="453">
        <v>22</v>
      </c>
      <c r="E154" s="453">
        <v>27.24</v>
      </c>
      <c r="F154" s="453">
        <v>0</v>
      </c>
      <c r="G154" s="453">
        <v>1</v>
      </c>
      <c r="H154" s="453">
        <v>1</v>
      </c>
      <c r="I154" s="453">
        <v>1</v>
      </c>
      <c r="J154" s="453">
        <v>1</v>
      </c>
      <c r="K154" s="453">
        <v>4</v>
      </c>
      <c r="L154" s="454" t="s">
        <v>279</v>
      </c>
      <c r="N154" s="453">
        <v>6</v>
      </c>
      <c r="O154" s="453" t="s">
        <v>3</v>
      </c>
      <c r="P154" s="453">
        <v>2</v>
      </c>
      <c r="Q154" s="453">
        <v>4.1669999999999998</v>
      </c>
      <c r="R154" s="453">
        <v>14.024999999999999</v>
      </c>
      <c r="S154" s="453">
        <v>0</v>
      </c>
      <c r="T154" s="453">
        <v>0</v>
      </c>
      <c r="U154" s="453">
        <v>1</v>
      </c>
      <c r="V154" s="453">
        <v>0</v>
      </c>
      <c r="W154" s="453">
        <v>0</v>
      </c>
      <c r="X154" s="453">
        <v>3</v>
      </c>
      <c r="Y154" s="454" t="s">
        <v>312</v>
      </c>
    </row>
    <row r="155" spans="1:25" ht="20.149999999999999" customHeight="1">
      <c r="A155" s="453">
        <v>22</v>
      </c>
      <c r="B155" s="453" t="s">
        <v>278</v>
      </c>
      <c r="C155" s="453">
        <v>1</v>
      </c>
      <c r="D155" s="453">
        <v>4.5</v>
      </c>
      <c r="E155" s="453">
        <v>27.24</v>
      </c>
      <c r="F155" s="453">
        <v>0</v>
      </c>
      <c r="G155" s="453">
        <v>1</v>
      </c>
      <c r="H155" s="453">
        <v>1</v>
      </c>
      <c r="I155" s="453">
        <v>1</v>
      </c>
      <c r="J155" s="453">
        <v>1</v>
      </c>
      <c r="K155" s="453">
        <v>4</v>
      </c>
      <c r="L155" s="454" t="s">
        <v>279</v>
      </c>
      <c r="N155" s="453">
        <v>6</v>
      </c>
      <c r="O155" s="453" t="s">
        <v>3</v>
      </c>
      <c r="P155" s="453">
        <v>2</v>
      </c>
      <c r="Q155" s="453">
        <v>4.1669999999999998</v>
      </c>
      <c r="R155" s="453">
        <v>14.024999999999999</v>
      </c>
      <c r="S155" s="453">
        <v>0</v>
      </c>
      <c r="T155" s="453">
        <v>0</v>
      </c>
      <c r="U155" s="453">
        <v>1</v>
      </c>
      <c r="V155" s="453">
        <v>0</v>
      </c>
      <c r="W155" s="453">
        <v>0</v>
      </c>
      <c r="X155" s="453">
        <v>3</v>
      </c>
      <c r="Y155" s="454" t="s">
        <v>312</v>
      </c>
    </row>
    <row r="156" spans="1:25" ht="20.149999999999999" customHeight="1">
      <c r="A156" s="453">
        <v>22</v>
      </c>
      <c r="B156" s="453" t="s">
        <v>278</v>
      </c>
      <c r="C156" s="453">
        <v>1</v>
      </c>
      <c r="D156" s="453">
        <v>30.33</v>
      </c>
      <c r="E156" s="453">
        <v>16.68</v>
      </c>
      <c r="F156" s="453">
        <v>0</v>
      </c>
      <c r="G156" s="453">
        <v>1</v>
      </c>
      <c r="H156" s="453">
        <v>1</v>
      </c>
      <c r="I156" s="453">
        <v>1</v>
      </c>
      <c r="J156" s="453">
        <v>1</v>
      </c>
      <c r="K156" s="453">
        <v>4</v>
      </c>
      <c r="L156" s="454" t="s">
        <v>279</v>
      </c>
      <c r="N156" s="453">
        <v>6</v>
      </c>
      <c r="O156" s="453" t="s">
        <v>3</v>
      </c>
      <c r="P156" s="453">
        <v>2</v>
      </c>
      <c r="Q156" s="453">
        <v>30</v>
      </c>
      <c r="R156" s="453">
        <v>10.425000000000001</v>
      </c>
      <c r="S156" s="453">
        <v>0</v>
      </c>
      <c r="T156" s="453">
        <v>0</v>
      </c>
      <c r="U156" s="453">
        <v>1</v>
      </c>
      <c r="V156" s="453">
        <v>0</v>
      </c>
      <c r="W156" s="453">
        <v>0</v>
      </c>
      <c r="X156" s="453">
        <v>3</v>
      </c>
      <c r="Y156" s="454" t="s">
        <v>312</v>
      </c>
    </row>
    <row r="157" spans="1:25" ht="20.149999999999999" customHeight="1">
      <c r="A157" s="453" t="s">
        <v>304</v>
      </c>
      <c r="B157" s="453" t="s">
        <v>304</v>
      </c>
      <c r="C157" s="453" t="s">
        <v>304</v>
      </c>
      <c r="D157" s="453" t="s">
        <v>304</v>
      </c>
      <c r="E157" s="453" t="s">
        <v>304</v>
      </c>
      <c r="F157" s="453" t="s">
        <v>304</v>
      </c>
      <c r="G157" s="453" t="s">
        <v>304</v>
      </c>
      <c r="H157" s="453" t="s">
        <v>304</v>
      </c>
      <c r="I157" s="453" t="s">
        <v>304</v>
      </c>
      <c r="J157" s="453" t="s">
        <v>304</v>
      </c>
      <c r="K157" s="453" t="s">
        <v>304</v>
      </c>
      <c r="L157" s="454" t="s">
        <v>304</v>
      </c>
      <c r="N157" s="453">
        <v>6</v>
      </c>
      <c r="O157" s="453" t="s">
        <v>3</v>
      </c>
      <c r="P157" s="453">
        <v>2</v>
      </c>
      <c r="Q157" s="453">
        <v>9.1669999999999998</v>
      </c>
      <c r="R157" s="453">
        <v>14.024999999999999</v>
      </c>
      <c r="S157" s="453">
        <v>0</v>
      </c>
      <c r="T157" s="453">
        <v>0</v>
      </c>
      <c r="U157" s="453">
        <v>1</v>
      </c>
      <c r="V157" s="453">
        <v>0</v>
      </c>
      <c r="W157" s="453">
        <v>0</v>
      </c>
      <c r="X157" s="453">
        <v>3</v>
      </c>
      <c r="Y157" s="454" t="s">
        <v>312</v>
      </c>
    </row>
    <row r="158" spans="1:25" ht="20.149999999999999" customHeight="1">
      <c r="N158" s="453">
        <v>6</v>
      </c>
      <c r="O158" s="453" t="s">
        <v>3</v>
      </c>
      <c r="P158" s="453">
        <v>2</v>
      </c>
      <c r="Q158" s="453">
        <v>4.1669999999999998</v>
      </c>
      <c r="R158" s="453">
        <v>14.024999999999999</v>
      </c>
      <c r="S158" s="453">
        <v>0</v>
      </c>
      <c r="T158" s="453">
        <v>0</v>
      </c>
      <c r="U158" s="453">
        <v>1</v>
      </c>
      <c r="V158" s="453">
        <v>0</v>
      </c>
      <c r="W158" s="453">
        <v>0</v>
      </c>
      <c r="X158" s="453">
        <v>3</v>
      </c>
      <c r="Y158" s="454" t="s">
        <v>312</v>
      </c>
    </row>
    <row r="159" spans="1:25" ht="20.149999999999999" customHeight="1">
      <c r="N159" s="453">
        <v>6</v>
      </c>
      <c r="O159" s="453" t="s">
        <v>3</v>
      </c>
      <c r="P159" s="453">
        <v>2</v>
      </c>
      <c r="Q159" s="453">
        <v>4.1669999999999998</v>
      </c>
      <c r="R159" s="453">
        <v>14.024999999999999</v>
      </c>
      <c r="S159" s="453">
        <v>0</v>
      </c>
      <c r="T159" s="453">
        <v>0</v>
      </c>
      <c r="U159" s="453">
        <v>1</v>
      </c>
      <c r="V159" s="453">
        <v>0</v>
      </c>
      <c r="W159" s="453">
        <v>0</v>
      </c>
      <c r="X159" s="453">
        <v>3</v>
      </c>
      <c r="Y159" s="454" t="s">
        <v>312</v>
      </c>
    </row>
    <row r="160" spans="1:25" ht="20.149999999999999" customHeight="1">
      <c r="N160" s="453">
        <v>6</v>
      </c>
      <c r="O160" s="453" t="s">
        <v>3</v>
      </c>
      <c r="P160" s="453" t="s">
        <v>303</v>
      </c>
      <c r="Q160" s="453" t="s">
        <v>303</v>
      </c>
      <c r="R160" s="453" t="s">
        <v>303</v>
      </c>
      <c r="S160" s="453" t="s">
        <v>303</v>
      </c>
      <c r="T160" s="453" t="s">
        <v>303</v>
      </c>
      <c r="U160" s="453" t="s">
        <v>303</v>
      </c>
      <c r="V160" s="453" t="s">
        <v>303</v>
      </c>
      <c r="W160" s="453" t="s">
        <v>303</v>
      </c>
      <c r="X160" s="453" t="s">
        <v>303</v>
      </c>
      <c r="Y160" s="454" t="s">
        <v>303</v>
      </c>
    </row>
    <row r="161" spans="14:25" ht="20.149999999999999" customHeight="1">
      <c r="N161" s="453">
        <v>6</v>
      </c>
      <c r="O161" s="453" t="s">
        <v>3</v>
      </c>
      <c r="P161" s="453">
        <v>3</v>
      </c>
      <c r="Q161" s="453">
        <v>0</v>
      </c>
      <c r="R161" s="453">
        <v>10.425000000000001</v>
      </c>
      <c r="S161" s="453">
        <v>0.2</v>
      </c>
      <c r="T161" s="453">
        <v>1</v>
      </c>
      <c r="U161" s="453">
        <v>1</v>
      </c>
      <c r="V161" s="453">
        <v>1</v>
      </c>
      <c r="W161" s="453">
        <v>1</v>
      </c>
      <c r="X161" s="453">
        <v>3</v>
      </c>
      <c r="Y161" s="454" t="s">
        <v>312</v>
      </c>
    </row>
    <row r="162" spans="14:25" ht="20.149999999999999" customHeight="1">
      <c r="N162" s="453">
        <v>6</v>
      </c>
      <c r="O162" s="453" t="s">
        <v>3</v>
      </c>
      <c r="P162" s="453">
        <v>3</v>
      </c>
      <c r="Q162" s="453">
        <v>9.1669999999999998</v>
      </c>
      <c r="R162" s="453">
        <v>14.024999999999999</v>
      </c>
      <c r="S162" s="453">
        <v>0</v>
      </c>
      <c r="T162" s="453">
        <v>1</v>
      </c>
      <c r="U162" s="453">
        <v>1</v>
      </c>
      <c r="V162" s="453">
        <v>1</v>
      </c>
      <c r="W162" s="453">
        <v>1</v>
      </c>
      <c r="X162" s="453">
        <v>3</v>
      </c>
      <c r="Y162" s="454" t="s">
        <v>312</v>
      </c>
    </row>
    <row r="163" spans="14:25" ht="20.149999999999999" customHeight="1">
      <c r="N163" s="453">
        <v>6</v>
      </c>
      <c r="O163" s="453" t="s">
        <v>3</v>
      </c>
      <c r="P163" s="453">
        <v>3</v>
      </c>
      <c r="Q163" s="453">
        <v>4.1669999999999998</v>
      </c>
      <c r="R163" s="453">
        <v>14.024999999999999</v>
      </c>
      <c r="S163" s="453">
        <v>0</v>
      </c>
      <c r="T163" s="453">
        <v>1</v>
      </c>
      <c r="U163" s="453">
        <v>1</v>
      </c>
      <c r="V163" s="453">
        <v>1</v>
      </c>
      <c r="W163" s="453">
        <v>1</v>
      </c>
      <c r="X163" s="453">
        <v>3</v>
      </c>
      <c r="Y163" s="454" t="s">
        <v>312</v>
      </c>
    </row>
    <row r="164" spans="14:25" ht="20.149999999999999" customHeight="1">
      <c r="N164" s="453">
        <v>6</v>
      </c>
      <c r="O164" s="453" t="s">
        <v>3</v>
      </c>
      <c r="P164" s="453">
        <v>3</v>
      </c>
      <c r="Q164" s="453">
        <v>4.1669999999999998</v>
      </c>
      <c r="R164" s="453">
        <v>14.024999999999999</v>
      </c>
      <c r="S164" s="453">
        <v>0</v>
      </c>
      <c r="T164" s="453">
        <v>1</v>
      </c>
      <c r="U164" s="453">
        <v>1</v>
      </c>
      <c r="V164" s="453">
        <v>1</v>
      </c>
      <c r="W164" s="453">
        <v>1</v>
      </c>
      <c r="X164" s="453">
        <v>3</v>
      </c>
      <c r="Y164" s="454" t="s">
        <v>312</v>
      </c>
    </row>
    <row r="165" spans="14:25" ht="20.149999999999999" customHeight="1">
      <c r="N165" s="453" t="s">
        <v>304</v>
      </c>
      <c r="O165" s="453" t="s">
        <v>304</v>
      </c>
      <c r="P165" s="453" t="s">
        <v>304</v>
      </c>
      <c r="Q165" s="453" t="s">
        <v>304</v>
      </c>
      <c r="R165" s="453" t="s">
        <v>304</v>
      </c>
      <c r="S165" s="453" t="s">
        <v>304</v>
      </c>
      <c r="T165" s="453" t="s">
        <v>304</v>
      </c>
      <c r="U165" s="453" t="s">
        <v>304</v>
      </c>
      <c r="V165" s="453" t="s">
        <v>304</v>
      </c>
      <c r="W165" s="453" t="s">
        <v>304</v>
      </c>
      <c r="X165" s="453" t="s">
        <v>304</v>
      </c>
      <c r="Y165" s="454" t="s">
        <v>304</v>
      </c>
    </row>
    <row r="166" spans="14:25" ht="20.149999999999999" customHeight="1">
      <c r="N166" s="453">
        <v>7</v>
      </c>
      <c r="O166" s="453" t="s">
        <v>4</v>
      </c>
      <c r="P166" s="453">
        <v>1</v>
      </c>
      <c r="Q166" s="453">
        <v>0</v>
      </c>
      <c r="R166" s="453">
        <v>12</v>
      </c>
      <c r="S166" s="453">
        <v>0</v>
      </c>
      <c r="T166" s="453">
        <v>1</v>
      </c>
      <c r="U166" s="453">
        <v>1</v>
      </c>
      <c r="V166" s="453">
        <v>1</v>
      </c>
      <c r="W166" s="453">
        <v>1</v>
      </c>
      <c r="X166" s="453">
        <v>3</v>
      </c>
      <c r="Y166" s="454" t="s">
        <v>312</v>
      </c>
    </row>
    <row r="167" spans="14:25" ht="20.149999999999999" customHeight="1">
      <c r="N167" s="453">
        <v>7</v>
      </c>
      <c r="O167" s="453" t="s">
        <v>4</v>
      </c>
      <c r="P167" s="453">
        <v>1</v>
      </c>
      <c r="Q167" s="453">
        <v>10</v>
      </c>
      <c r="R167" s="453">
        <v>22</v>
      </c>
      <c r="S167" s="453">
        <v>0</v>
      </c>
      <c r="T167" s="453">
        <v>1</v>
      </c>
      <c r="U167" s="453">
        <v>1</v>
      </c>
      <c r="V167" s="453">
        <v>1</v>
      </c>
      <c r="W167" s="453">
        <v>1</v>
      </c>
      <c r="X167" s="453">
        <v>3</v>
      </c>
      <c r="Y167" s="454" t="s">
        <v>312</v>
      </c>
    </row>
    <row r="168" spans="14:25" ht="20.149999999999999" customHeight="1">
      <c r="N168" s="453">
        <v>7</v>
      </c>
      <c r="O168" s="453" t="s">
        <v>4</v>
      </c>
      <c r="P168" s="453">
        <v>1</v>
      </c>
      <c r="Q168" s="453">
        <v>20</v>
      </c>
      <c r="R168" s="453">
        <v>22</v>
      </c>
      <c r="S168" s="453">
        <v>0</v>
      </c>
      <c r="T168" s="453">
        <v>1</v>
      </c>
      <c r="U168" s="453">
        <v>1</v>
      </c>
      <c r="V168" s="453">
        <v>1</v>
      </c>
      <c r="W168" s="453">
        <v>1</v>
      </c>
      <c r="X168" s="453">
        <v>3</v>
      </c>
      <c r="Y168" s="454" t="s">
        <v>312</v>
      </c>
    </row>
    <row r="169" spans="14:25" ht="20.149999999999999" customHeight="1">
      <c r="N169" s="453">
        <v>7</v>
      </c>
      <c r="O169" s="453" t="s">
        <v>4</v>
      </c>
      <c r="P169" s="453" t="s">
        <v>303</v>
      </c>
      <c r="Q169" s="453" t="s">
        <v>303</v>
      </c>
      <c r="R169" s="453" t="s">
        <v>303</v>
      </c>
      <c r="S169" s="453" t="s">
        <v>303</v>
      </c>
      <c r="T169" s="453" t="s">
        <v>303</v>
      </c>
      <c r="U169" s="453" t="s">
        <v>303</v>
      </c>
      <c r="V169" s="453" t="s">
        <v>303</v>
      </c>
      <c r="W169" s="453" t="s">
        <v>303</v>
      </c>
      <c r="X169" s="453" t="s">
        <v>303</v>
      </c>
      <c r="Y169" s="454" t="s">
        <v>303</v>
      </c>
    </row>
    <row r="170" spans="14:25" ht="20.149999999999999" customHeight="1">
      <c r="N170" s="453">
        <v>7</v>
      </c>
      <c r="O170" s="453" t="s">
        <v>4</v>
      </c>
      <c r="P170" s="453">
        <v>2</v>
      </c>
      <c r="Q170" s="453">
        <v>0</v>
      </c>
      <c r="R170" s="453">
        <v>9</v>
      </c>
      <c r="S170" s="453">
        <v>0.2</v>
      </c>
      <c r="T170" s="453">
        <v>0</v>
      </c>
      <c r="U170" s="453">
        <v>1</v>
      </c>
      <c r="V170" s="453">
        <v>0</v>
      </c>
      <c r="W170" s="453">
        <v>0</v>
      </c>
      <c r="X170" s="453">
        <v>3</v>
      </c>
      <c r="Y170" s="454" t="s">
        <v>312</v>
      </c>
    </row>
    <row r="171" spans="14:25" ht="20.149999999999999" customHeight="1">
      <c r="N171" s="453">
        <v>7</v>
      </c>
      <c r="O171" s="453" t="s">
        <v>4</v>
      </c>
      <c r="P171" s="453">
        <v>2</v>
      </c>
      <c r="Q171" s="453">
        <v>10</v>
      </c>
      <c r="R171" s="453">
        <v>16.5</v>
      </c>
      <c r="S171" s="453">
        <v>0</v>
      </c>
      <c r="T171" s="453">
        <v>0</v>
      </c>
      <c r="U171" s="453">
        <v>1</v>
      </c>
      <c r="V171" s="453">
        <v>0</v>
      </c>
      <c r="W171" s="453">
        <v>0</v>
      </c>
      <c r="X171" s="453">
        <v>3</v>
      </c>
      <c r="Y171" s="454" t="s">
        <v>312</v>
      </c>
    </row>
    <row r="172" spans="14:25" ht="20.149999999999999" customHeight="1">
      <c r="N172" s="453">
        <v>7</v>
      </c>
      <c r="O172" s="453" t="s">
        <v>4</v>
      </c>
      <c r="P172" s="453">
        <v>2</v>
      </c>
      <c r="Q172" s="453">
        <v>20</v>
      </c>
      <c r="R172" s="453">
        <v>16.5</v>
      </c>
      <c r="S172" s="453">
        <v>0</v>
      </c>
      <c r="T172" s="453">
        <v>0</v>
      </c>
      <c r="U172" s="453">
        <v>1</v>
      </c>
      <c r="V172" s="453">
        <v>0</v>
      </c>
      <c r="W172" s="453">
        <v>0</v>
      </c>
      <c r="X172" s="453">
        <v>3</v>
      </c>
      <c r="Y172" s="454" t="s">
        <v>312</v>
      </c>
    </row>
    <row r="173" spans="14:25" ht="20.149999999999999" customHeight="1">
      <c r="N173" s="453">
        <v>7</v>
      </c>
      <c r="O173" s="453" t="s">
        <v>4</v>
      </c>
      <c r="P173" s="453">
        <v>2</v>
      </c>
      <c r="Q173" s="453">
        <v>30</v>
      </c>
      <c r="R173" s="453">
        <v>9</v>
      </c>
      <c r="S173" s="453">
        <v>0</v>
      </c>
      <c r="T173" s="453">
        <v>0</v>
      </c>
      <c r="U173" s="453">
        <v>1</v>
      </c>
      <c r="V173" s="453">
        <v>0</v>
      </c>
      <c r="W173" s="453">
        <v>0</v>
      </c>
      <c r="X173" s="453">
        <v>3</v>
      </c>
      <c r="Y173" s="454" t="s">
        <v>312</v>
      </c>
    </row>
    <row r="174" spans="14:25" ht="20.149999999999999" customHeight="1">
      <c r="N174" s="453">
        <v>7</v>
      </c>
      <c r="O174" s="453" t="s">
        <v>4</v>
      </c>
      <c r="P174" s="453">
        <v>2</v>
      </c>
      <c r="Q174" s="453">
        <v>10</v>
      </c>
      <c r="R174" s="453">
        <v>16.5</v>
      </c>
      <c r="S174" s="453">
        <v>0</v>
      </c>
      <c r="T174" s="453">
        <v>0</v>
      </c>
      <c r="U174" s="453">
        <v>1</v>
      </c>
      <c r="V174" s="453">
        <v>0</v>
      </c>
      <c r="W174" s="453">
        <v>0</v>
      </c>
      <c r="X174" s="453">
        <v>3</v>
      </c>
      <c r="Y174" s="454" t="s">
        <v>312</v>
      </c>
    </row>
    <row r="175" spans="14:25" ht="20.149999999999999" customHeight="1">
      <c r="N175" s="453">
        <v>7</v>
      </c>
      <c r="O175" s="453" t="s">
        <v>4</v>
      </c>
      <c r="P175" s="453">
        <v>2</v>
      </c>
      <c r="Q175" s="453">
        <v>20</v>
      </c>
      <c r="R175" s="453">
        <v>16.5</v>
      </c>
      <c r="S175" s="453">
        <v>0</v>
      </c>
      <c r="T175" s="453">
        <v>0</v>
      </c>
      <c r="U175" s="453">
        <v>1</v>
      </c>
      <c r="V175" s="453">
        <v>0</v>
      </c>
      <c r="W175" s="453">
        <v>0</v>
      </c>
      <c r="X175" s="453">
        <v>3</v>
      </c>
      <c r="Y175" s="454" t="s">
        <v>312</v>
      </c>
    </row>
    <row r="176" spans="14:25" ht="20.149999999999999" customHeight="1">
      <c r="N176" s="453">
        <v>7</v>
      </c>
      <c r="O176" s="453" t="s">
        <v>4</v>
      </c>
      <c r="P176" s="453" t="s">
        <v>303</v>
      </c>
      <c r="Q176" s="453" t="s">
        <v>303</v>
      </c>
      <c r="R176" s="453" t="s">
        <v>303</v>
      </c>
      <c r="S176" s="453" t="s">
        <v>303</v>
      </c>
      <c r="T176" s="453" t="s">
        <v>303</v>
      </c>
      <c r="U176" s="453" t="s">
        <v>303</v>
      </c>
      <c r="V176" s="453" t="s">
        <v>303</v>
      </c>
      <c r="W176" s="453" t="s">
        <v>303</v>
      </c>
      <c r="X176" s="453" t="s">
        <v>303</v>
      </c>
      <c r="Y176" s="454" t="s">
        <v>303</v>
      </c>
    </row>
    <row r="177" spans="14:25" ht="20.149999999999999" customHeight="1">
      <c r="N177" s="453">
        <v>7</v>
      </c>
      <c r="O177" s="453" t="s">
        <v>4</v>
      </c>
      <c r="P177" s="453">
        <v>3</v>
      </c>
      <c r="Q177" s="453">
        <v>0</v>
      </c>
      <c r="R177" s="453">
        <v>9</v>
      </c>
      <c r="S177" s="453">
        <v>0.2</v>
      </c>
      <c r="T177" s="453">
        <v>1</v>
      </c>
      <c r="U177" s="453">
        <v>1</v>
      </c>
      <c r="V177" s="453">
        <v>1</v>
      </c>
      <c r="W177" s="453">
        <v>1</v>
      </c>
      <c r="X177" s="453">
        <v>3</v>
      </c>
      <c r="Y177" s="454" t="s">
        <v>312</v>
      </c>
    </row>
    <row r="178" spans="14:25" ht="20.149999999999999" customHeight="1">
      <c r="N178" s="453">
        <v>7</v>
      </c>
      <c r="O178" s="453" t="s">
        <v>4</v>
      </c>
      <c r="P178" s="453">
        <v>3</v>
      </c>
      <c r="Q178" s="453">
        <v>10</v>
      </c>
      <c r="R178" s="453">
        <v>16.5</v>
      </c>
      <c r="S178" s="453">
        <v>0</v>
      </c>
      <c r="T178" s="453">
        <v>1</v>
      </c>
      <c r="U178" s="453">
        <v>1</v>
      </c>
      <c r="V178" s="453">
        <v>1</v>
      </c>
      <c r="W178" s="453">
        <v>1</v>
      </c>
      <c r="X178" s="453">
        <v>3</v>
      </c>
      <c r="Y178" s="454" t="s">
        <v>312</v>
      </c>
    </row>
    <row r="179" spans="14:25" ht="20.149999999999999" customHeight="1">
      <c r="N179" s="453">
        <v>7</v>
      </c>
      <c r="O179" s="453" t="s">
        <v>4</v>
      </c>
      <c r="P179" s="453">
        <v>3</v>
      </c>
      <c r="Q179" s="453">
        <v>20</v>
      </c>
      <c r="R179" s="453">
        <v>16.5</v>
      </c>
      <c r="S179" s="453">
        <v>0</v>
      </c>
      <c r="T179" s="453">
        <v>1</v>
      </c>
      <c r="U179" s="453">
        <v>1</v>
      </c>
      <c r="V179" s="453">
        <v>1</v>
      </c>
      <c r="W179" s="453">
        <v>1</v>
      </c>
      <c r="X179" s="453">
        <v>3</v>
      </c>
      <c r="Y179" s="454" t="s">
        <v>312</v>
      </c>
    </row>
    <row r="180" spans="14:25" ht="20.149999999999999" customHeight="1">
      <c r="N180" s="453" t="s">
        <v>304</v>
      </c>
      <c r="O180" s="453" t="s">
        <v>304</v>
      </c>
      <c r="P180" s="453" t="s">
        <v>304</v>
      </c>
      <c r="Q180" s="453" t="s">
        <v>304</v>
      </c>
      <c r="R180" s="453" t="s">
        <v>304</v>
      </c>
      <c r="S180" s="453" t="s">
        <v>304</v>
      </c>
      <c r="T180" s="453" t="s">
        <v>304</v>
      </c>
      <c r="U180" s="453" t="s">
        <v>304</v>
      </c>
      <c r="V180" s="453" t="s">
        <v>304</v>
      </c>
      <c r="W180" s="453" t="s">
        <v>304</v>
      </c>
      <c r="X180" s="453" t="s">
        <v>304</v>
      </c>
      <c r="Y180" s="454" t="s">
        <v>304</v>
      </c>
    </row>
    <row r="181" spans="14:25" ht="20.149999999999999" customHeight="1">
      <c r="N181" s="453">
        <v>8</v>
      </c>
      <c r="O181" s="453" t="s">
        <v>5</v>
      </c>
      <c r="P181" s="453">
        <v>1</v>
      </c>
      <c r="Q181" s="453">
        <v>0</v>
      </c>
      <c r="R181" s="453">
        <v>7.3</v>
      </c>
      <c r="S181" s="453">
        <v>0</v>
      </c>
      <c r="T181" s="453">
        <v>1</v>
      </c>
      <c r="U181" s="453">
        <v>1</v>
      </c>
      <c r="V181" s="453">
        <v>1</v>
      </c>
      <c r="W181" s="453">
        <v>1</v>
      </c>
      <c r="X181" s="453">
        <v>3</v>
      </c>
      <c r="Y181" s="454" t="s">
        <v>312</v>
      </c>
    </row>
    <row r="182" spans="14:25" ht="20.149999999999999" customHeight="1">
      <c r="N182" s="453">
        <v>8</v>
      </c>
      <c r="O182" s="453" t="s">
        <v>5</v>
      </c>
      <c r="P182" s="453">
        <v>1</v>
      </c>
      <c r="Q182" s="453">
        <v>10</v>
      </c>
      <c r="R182" s="453">
        <v>22</v>
      </c>
      <c r="S182" s="453">
        <v>0</v>
      </c>
      <c r="T182" s="453">
        <v>1</v>
      </c>
      <c r="U182" s="453">
        <v>1</v>
      </c>
      <c r="V182" s="453">
        <v>1</v>
      </c>
      <c r="W182" s="453">
        <v>1</v>
      </c>
      <c r="X182" s="453">
        <v>3</v>
      </c>
      <c r="Y182" s="454" t="s">
        <v>312</v>
      </c>
    </row>
    <row r="183" spans="14:25" ht="20.149999999999999" customHeight="1">
      <c r="N183" s="453">
        <v>8</v>
      </c>
      <c r="O183" s="453" t="s">
        <v>5</v>
      </c>
      <c r="P183" s="453">
        <v>1</v>
      </c>
      <c r="Q183" s="453">
        <v>21.832999999999998</v>
      </c>
      <c r="R183" s="453">
        <v>22</v>
      </c>
      <c r="S183" s="453">
        <v>0</v>
      </c>
      <c r="T183" s="453">
        <v>1</v>
      </c>
      <c r="U183" s="453">
        <v>1</v>
      </c>
      <c r="V183" s="453">
        <v>1</v>
      </c>
      <c r="W183" s="453">
        <v>1</v>
      </c>
      <c r="X183" s="453">
        <v>3</v>
      </c>
      <c r="Y183" s="454" t="s">
        <v>312</v>
      </c>
    </row>
    <row r="184" spans="14:25" ht="20.149999999999999" customHeight="1">
      <c r="N184" s="453">
        <v>8</v>
      </c>
      <c r="O184" s="453" t="s">
        <v>5</v>
      </c>
      <c r="P184" s="453">
        <v>1</v>
      </c>
      <c r="Q184" s="453">
        <v>4.1669999999999998</v>
      </c>
      <c r="R184" s="453">
        <v>22</v>
      </c>
      <c r="S184" s="453">
        <v>0</v>
      </c>
      <c r="T184" s="453">
        <v>1</v>
      </c>
      <c r="U184" s="453">
        <v>1</v>
      </c>
      <c r="V184" s="453">
        <v>1</v>
      </c>
      <c r="W184" s="453">
        <v>1</v>
      </c>
      <c r="X184" s="453">
        <v>3</v>
      </c>
      <c r="Y184" s="454" t="s">
        <v>312</v>
      </c>
    </row>
    <row r="185" spans="14:25" ht="20.149999999999999" customHeight="1">
      <c r="N185" s="453">
        <v>8</v>
      </c>
      <c r="O185" s="453" t="s">
        <v>5</v>
      </c>
      <c r="P185" s="453" t="s">
        <v>303</v>
      </c>
      <c r="Q185" s="453" t="s">
        <v>303</v>
      </c>
      <c r="R185" s="453" t="s">
        <v>303</v>
      </c>
      <c r="S185" s="453" t="s">
        <v>303</v>
      </c>
      <c r="T185" s="453" t="s">
        <v>303</v>
      </c>
      <c r="U185" s="453" t="s">
        <v>303</v>
      </c>
      <c r="V185" s="453" t="s">
        <v>303</v>
      </c>
      <c r="W185" s="453" t="s">
        <v>303</v>
      </c>
      <c r="X185" s="453" t="s">
        <v>303</v>
      </c>
      <c r="Y185" s="454" t="s">
        <v>303</v>
      </c>
    </row>
    <row r="186" spans="14:25" ht="20.149999999999999" customHeight="1">
      <c r="N186" s="453">
        <v>8</v>
      </c>
      <c r="O186" s="453" t="s">
        <v>5</v>
      </c>
      <c r="P186" s="453">
        <v>2</v>
      </c>
      <c r="Q186" s="453">
        <v>0</v>
      </c>
      <c r="R186" s="453">
        <v>5.4749999999999996</v>
      </c>
      <c r="S186" s="453">
        <v>0.2</v>
      </c>
      <c r="T186" s="453">
        <v>0</v>
      </c>
      <c r="U186" s="453">
        <v>1</v>
      </c>
      <c r="V186" s="453">
        <v>0</v>
      </c>
      <c r="W186" s="453">
        <v>0</v>
      </c>
      <c r="X186" s="453">
        <v>3</v>
      </c>
      <c r="Y186" s="454" t="s">
        <v>312</v>
      </c>
    </row>
    <row r="187" spans="14:25" ht="20.149999999999999" customHeight="1">
      <c r="N187" s="453">
        <v>8</v>
      </c>
      <c r="O187" s="453" t="s">
        <v>5</v>
      </c>
      <c r="P187" s="453">
        <v>2</v>
      </c>
      <c r="Q187" s="453">
        <v>10</v>
      </c>
      <c r="R187" s="453">
        <v>16.5</v>
      </c>
      <c r="S187" s="453">
        <v>0</v>
      </c>
      <c r="T187" s="453">
        <v>0</v>
      </c>
      <c r="U187" s="453">
        <v>1</v>
      </c>
      <c r="V187" s="453">
        <v>0</v>
      </c>
      <c r="W187" s="453">
        <v>0</v>
      </c>
      <c r="X187" s="453">
        <v>3</v>
      </c>
      <c r="Y187" s="454" t="s">
        <v>312</v>
      </c>
    </row>
    <row r="188" spans="14:25" ht="20.149999999999999" customHeight="1">
      <c r="N188" s="453">
        <v>8</v>
      </c>
      <c r="O188" s="453" t="s">
        <v>5</v>
      </c>
      <c r="P188" s="453">
        <v>2</v>
      </c>
      <c r="Q188" s="453">
        <v>21.832999999999998</v>
      </c>
      <c r="R188" s="453">
        <v>16.5</v>
      </c>
      <c r="S188" s="453">
        <v>0</v>
      </c>
      <c r="T188" s="453">
        <v>0</v>
      </c>
      <c r="U188" s="453">
        <v>1</v>
      </c>
      <c r="V188" s="453">
        <v>0</v>
      </c>
      <c r="W188" s="453">
        <v>0</v>
      </c>
      <c r="X188" s="453">
        <v>3</v>
      </c>
      <c r="Y188" s="454" t="s">
        <v>312</v>
      </c>
    </row>
    <row r="189" spans="14:25" ht="20.149999999999999" customHeight="1">
      <c r="N189" s="453">
        <v>8</v>
      </c>
      <c r="O189" s="453" t="s">
        <v>5</v>
      </c>
      <c r="P189" s="453">
        <v>2</v>
      </c>
      <c r="Q189" s="453">
        <v>4.1669999999999998</v>
      </c>
      <c r="R189" s="453">
        <v>16.5</v>
      </c>
      <c r="S189" s="453">
        <v>0</v>
      </c>
      <c r="T189" s="453">
        <v>0</v>
      </c>
      <c r="U189" s="453">
        <v>1</v>
      </c>
      <c r="V189" s="453">
        <v>0</v>
      </c>
      <c r="W189" s="453">
        <v>0</v>
      </c>
      <c r="X189" s="453">
        <v>3</v>
      </c>
      <c r="Y189" s="454" t="s">
        <v>312</v>
      </c>
    </row>
    <row r="190" spans="14:25" ht="20.149999999999999" customHeight="1">
      <c r="N190" s="453">
        <v>8</v>
      </c>
      <c r="O190" s="453" t="s">
        <v>5</v>
      </c>
      <c r="P190" s="453">
        <v>2</v>
      </c>
      <c r="Q190" s="453">
        <v>30</v>
      </c>
      <c r="R190" s="453">
        <v>5.4749999999999996</v>
      </c>
      <c r="S190" s="453">
        <v>0</v>
      </c>
      <c r="T190" s="453">
        <v>0</v>
      </c>
      <c r="U190" s="453">
        <v>1</v>
      </c>
      <c r="V190" s="453">
        <v>0</v>
      </c>
      <c r="W190" s="453">
        <v>0</v>
      </c>
      <c r="X190" s="453">
        <v>3</v>
      </c>
      <c r="Y190" s="454" t="s">
        <v>312</v>
      </c>
    </row>
    <row r="191" spans="14:25" ht="20.149999999999999" customHeight="1">
      <c r="N191" s="453">
        <v>8</v>
      </c>
      <c r="O191" s="453" t="s">
        <v>5</v>
      </c>
      <c r="P191" s="453">
        <v>2</v>
      </c>
      <c r="Q191" s="453">
        <v>10</v>
      </c>
      <c r="R191" s="453">
        <v>16.5</v>
      </c>
      <c r="S191" s="453">
        <v>0</v>
      </c>
      <c r="T191" s="453">
        <v>0</v>
      </c>
      <c r="U191" s="453">
        <v>1</v>
      </c>
      <c r="V191" s="453">
        <v>0</v>
      </c>
      <c r="W191" s="453">
        <v>0</v>
      </c>
      <c r="X191" s="453">
        <v>3</v>
      </c>
      <c r="Y191" s="454" t="s">
        <v>312</v>
      </c>
    </row>
    <row r="192" spans="14:25" ht="20.149999999999999" customHeight="1">
      <c r="N192" s="453">
        <v>8</v>
      </c>
      <c r="O192" s="453" t="s">
        <v>5</v>
      </c>
      <c r="P192" s="453">
        <v>2</v>
      </c>
      <c r="Q192" s="453">
        <v>21.832999999999998</v>
      </c>
      <c r="R192" s="453">
        <v>16.5</v>
      </c>
      <c r="S192" s="453">
        <v>0</v>
      </c>
      <c r="T192" s="453">
        <v>0</v>
      </c>
      <c r="U192" s="453">
        <v>1</v>
      </c>
      <c r="V192" s="453">
        <v>0</v>
      </c>
      <c r="W192" s="453">
        <v>0</v>
      </c>
      <c r="X192" s="453">
        <v>3</v>
      </c>
      <c r="Y192" s="454" t="s">
        <v>312</v>
      </c>
    </row>
    <row r="193" spans="14:25" ht="20.149999999999999" customHeight="1">
      <c r="N193" s="453">
        <v>8</v>
      </c>
      <c r="O193" s="453" t="s">
        <v>5</v>
      </c>
      <c r="P193" s="453">
        <v>2</v>
      </c>
      <c r="Q193" s="453">
        <v>4.1669999999999998</v>
      </c>
      <c r="R193" s="453">
        <v>16.5</v>
      </c>
      <c r="S193" s="453">
        <v>0</v>
      </c>
      <c r="T193" s="453">
        <v>0</v>
      </c>
      <c r="U193" s="453">
        <v>1</v>
      </c>
      <c r="V193" s="453">
        <v>0</v>
      </c>
      <c r="W193" s="453">
        <v>0</v>
      </c>
      <c r="X193" s="453">
        <v>3</v>
      </c>
      <c r="Y193" s="454" t="s">
        <v>312</v>
      </c>
    </row>
    <row r="194" spans="14:25" ht="20.149999999999999" customHeight="1">
      <c r="N194" s="453">
        <v>8</v>
      </c>
      <c r="O194" s="453" t="s">
        <v>5</v>
      </c>
      <c r="P194" s="453" t="s">
        <v>303</v>
      </c>
      <c r="Q194" s="453" t="s">
        <v>303</v>
      </c>
      <c r="R194" s="453" t="s">
        <v>303</v>
      </c>
      <c r="S194" s="453" t="s">
        <v>303</v>
      </c>
      <c r="T194" s="453" t="s">
        <v>303</v>
      </c>
      <c r="U194" s="453" t="s">
        <v>303</v>
      </c>
      <c r="V194" s="453" t="s">
        <v>303</v>
      </c>
      <c r="W194" s="453" t="s">
        <v>303</v>
      </c>
      <c r="X194" s="453" t="s">
        <v>303</v>
      </c>
      <c r="Y194" s="454" t="s">
        <v>303</v>
      </c>
    </row>
    <row r="195" spans="14:25" ht="20.149999999999999" customHeight="1">
      <c r="N195" s="453">
        <v>8</v>
      </c>
      <c r="O195" s="453" t="s">
        <v>5</v>
      </c>
      <c r="P195" s="453">
        <v>3</v>
      </c>
      <c r="Q195" s="453">
        <v>0</v>
      </c>
      <c r="R195" s="453">
        <v>5.4749999999999996</v>
      </c>
      <c r="S195" s="453">
        <v>0.2</v>
      </c>
      <c r="T195" s="453">
        <v>1</v>
      </c>
      <c r="U195" s="453">
        <v>1</v>
      </c>
      <c r="V195" s="453">
        <v>1</v>
      </c>
      <c r="W195" s="453">
        <v>1</v>
      </c>
      <c r="X195" s="453">
        <v>3</v>
      </c>
      <c r="Y195" s="454" t="s">
        <v>312</v>
      </c>
    </row>
    <row r="196" spans="14:25" ht="20.149999999999999" customHeight="1">
      <c r="N196" s="453">
        <v>8</v>
      </c>
      <c r="O196" s="453" t="s">
        <v>5</v>
      </c>
      <c r="P196" s="453">
        <v>3</v>
      </c>
      <c r="Q196" s="453">
        <v>10</v>
      </c>
      <c r="R196" s="453">
        <v>16.5</v>
      </c>
      <c r="S196" s="453">
        <v>0</v>
      </c>
      <c r="T196" s="453">
        <v>1</v>
      </c>
      <c r="U196" s="453">
        <v>1</v>
      </c>
      <c r="V196" s="453">
        <v>1</v>
      </c>
      <c r="W196" s="453">
        <v>1</v>
      </c>
      <c r="X196" s="453">
        <v>3</v>
      </c>
      <c r="Y196" s="454" t="s">
        <v>312</v>
      </c>
    </row>
    <row r="197" spans="14:25" ht="20.149999999999999" customHeight="1">
      <c r="N197" s="453">
        <v>8</v>
      </c>
      <c r="O197" s="453" t="s">
        <v>5</v>
      </c>
      <c r="P197" s="453">
        <v>3</v>
      </c>
      <c r="Q197" s="453">
        <v>21.832999999999998</v>
      </c>
      <c r="R197" s="453">
        <v>16.5</v>
      </c>
      <c r="S197" s="453">
        <v>0</v>
      </c>
      <c r="T197" s="453">
        <v>1</v>
      </c>
      <c r="U197" s="453">
        <v>1</v>
      </c>
      <c r="V197" s="453">
        <v>1</v>
      </c>
      <c r="W197" s="453">
        <v>1</v>
      </c>
      <c r="X197" s="453">
        <v>3</v>
      </c>
      <c r="Y197" s="454" t="s">
        <v>312</v>
      </c>
    </row>
    <row r="198" spans="14:25" ht="20.149999999999999" customHeight="1">
      <c r="N198" s="453">
        <v>8</v>
      </c>
      <c r="O198" s="453" t="s">
        <v>5</v>
      </c>
      <c r="P198" s="453">
        <v>3</v>
      </c>
      <c r="Q198" s="453">
        <v>4.1669999999999998</v>
      </c>
      <c r="R198" s="453">
        <v>16.5</v>
      </c>
      <c r="S198" s="453">
        <v>0</v>
      </c>
      <c r="T198" s="453">
        <v>1</v>
      </c>
      <c r="U198" s="453">
        <v>1</v>
      </c>
      <c r="V198" s="453">
        <v>1</v>
      </c>
      <c r="W198" s="453">
        <v>1</v>
      </c>
      <c r="X198" s="453">
        <v>3</v>
      </c>
      <c r="Y198" s="454" t="s">
        <v>312</v>
      </c>
    </row>
    <row r="199" spans="14:25" ht="20.149999999999999" customHeight="1">
      <c r="N199" s="453" t="s">
        <v>304</v>
      </c>
      <c r="O199" s="453" t="s">
        <v>304</v>
      </c>
      <c r="P199" s="453" t="s">
        <v>304</v>
      </c>
      <c r="Q199" s="453" t="s">
        <v>304</v>
      </c>
      <c r="R199" s="453" t="s">
        <v>304</v>
      </c>
      <c r="S199" s="453" t="s">
        <v>304</v>
      </c>
      <c r="T199" s="453" t="s">
        <v>304</v>
      </c>
      <c r="U199" s="453" t="s">
        <v>304</v>
      </c>
      <c r="V199" s="453" t="s">
        <v>304</v>
      </c>
      <c r="W199" s="453" t="s">
        <v>304</v>
      </c>
      <c r="X199" s="453" t="s">
        <v>304</v>
      </c>
      <c r="Y199" s="454" t="s">
        <v>304</v>
      </c>
    </row>
    <row r="200" spans="14:25" ht="20.149999999999999" customHeight="1">
      <c r="N200" s="453">
        <v>9</v>
      </c>
      <c r="O200" s="453" t="s">
        <v>6</v>
      </c>
      <c r="P200" s="453">
        <v>1</v>
      </c>
      <c r="Q200" s="453">
        <v>0</v>
      </c>
      <c r="R200" s="453">
        <v>10</v>
      </c>
      <c r="S200" s="453">
        <v>0</v>
      </c>
      <c r="T200" s="453">
        <v>1</v>
      </c>
      <c r="U200" s="453">
        <v>1</v>
      </c>
      <c r="V200" s="453">
        <v>1</v>
      </c>
      <c r="W200" s="453">
        <v>1</v>
      </c>
      <c r="X200" s="453">
        <v>3</v>
      </c>
      <c r="Y200" s="454" t="s">
        <v>312</v>
      </c>
    </row>
    <row r="201" spans="14:25" ht="20.149999999999999" customHeight="1">
      <c r="N201" s="453">
        <v>9</v>
      </c>
      <c r="O201" s="453" t="s">
        <v>6</v>
      </c>
      <c r="P201" s="453">
        <v>1</v>
      </c>
      <c r="Q201" s="453">
        <v>10</v>
      </c>
      <c r="R201" s="453">
        <v>20</v>
      </c>
      <c r="S201" s="453">
        <v>0</v>
      </c>
      <c r="T201" s="453">
        <v>1</v>
      </c>
      <c r="U201" s="453">
        <v>1</v>
      </c>
      <c r="V201" s="453">
        <v>1</v>
      </c>
      <c r="W201" s="453">
        <v>1</v>
      </c>
      <c r="X201" s="453">
        <v>3</v>
      </c>
      <c r="Y201" s="454" t="s">
        <v>312</v>
      </c>
    </row>
    <row r="202" spans="14:25" ht="20.149999999999999" customHeight="1">
      <c r="N202" s="453">
        <v>9</v>
      </c>
      <c r="O202" s="453" t="s">
        <v>6</v>
      </c>
      <c r="P202" s="453">
        <v>1</v>
      </c>
      <c r="Q202" s="453">
        <v>4.1669999999999998</v>
      </c>
      <c r="R202" s="453">
        <v>20</v>
      </c>
      <c r="S202" s="453">
        <v>0</v>
      </c>
      <c r="T202" s="453">
        <v>1</v>
      </c>
      <c r="U202" s="453">
        <v>1</v>
      </c>
      <c r="V202" s="453">
        <v>1</v>
      </c>
      <c r="W202" s="453">
        <v>1</v>
      </c>
      <c r="X202" s="453">
        <v>3</v>
      </c>
      <c r="Y202" s="454" t="s">
        <v>312</v>
      </c>
    </row>
    <row r="203" spans="14:25" ht="20.149999999999999" customHeight="1">
      <c r="N203" s="453">
        <v>9</v>
      </c>
      <c r="O203" s="453" t="s">
        <v>6</v>
      </c>
      <c r="P203" s="453">
        <v>1</v>
      </c>
      <c r="Q203" s="453">
        <v>17.667000000000002</v>
      </c>
      <c r="R203" s="453">
        <v>15</v>
      </c>
      <c r="S203" s="453">
        <v>0</v>
      </c>
      <c r="T203" s="453">
        <v>1</v>
      </c>
      <c r="U203" s="453">
        <v>1</v>
      </c>
      <c r="V203" s="453">
        <v>1</v>
      </c>
      <c r="W203" s="453">
        <v>1</v>
      </c>
      <c r="X203" s="453">
        <v>3</v>
      </c>
      <c r="Y203" s="454" t="s">
        <v>312</v>
      </c>
    </row>
    <row r="204" spans="14:25" ht="20.149999999999999" customHeight="1">
      <c r="N204" s="453">
        <v>9</v>
      </c>
      <c r="O204" s="453" t="s">
        <v>6</v>
      </c>
      <c r="P204" s="453">
        <v>1</v>
      </c>
      <c r="Q204" s="453">
        <v>4.1669999999999998</v>
      </c>
      <c r="R204" s="453">
        <v>15</v>
      </c>
      <c r="S204" s="453">
        <v>0</v>
      </c>
      <c r="T204" s="453">
        <v>1</v>
      </c>
      <c r="U204" s="453">
        <v>1</v>
      </c>
      <c r="V204" s="453">
        <v>1</v>
      </c>
      <c r="W204" s="453">
        <v>1</v>
      </c>
      <c r="X204" s="453">
        <v>3</v>
      </c>
      <c r="Y204" s="454" t="s">
        <v>312</v>
      </c>
    </row>
    <row r="205" spans="14:25" ht="20.149999999999999" customHeight="1">
      <c r="N205" s="453">
        <v>9</v>
      </c>
      <c r="O205" s="453" t="s">
        <v>6</v>
      </c>
      <c r="P205" s="453" t="s">
        <v>303</v>
      </c>
      <c r="Q205" s="453" t="s">
        <v>303</v>
      </c>
      <c r="R205" s="453" t="s">
        <v>303</v>
      </c>
      <c r="S205" s="453" t="s">
        <v>303</v>
      </c>
      <c r="T205" s="453" t="s">
        <v>303</v>
      </c>
      <c r="U205" s="453" t="s">
        <v>303</v>
      </c>
      <c r="V205" s="453" t="s">
        <v>303</v>
      </c>
      <c r="W205" s="453" t="s">
        <v>303</v>
      </c>
      <c r="X205" s="453" t="s">
        <v>303</v>
      </c>
      <c r="Y205" s="454" t="s">
        <v>303</v>
      </c>
    </row>
    <row r="206" spans="14:25" ht="20.149999999999999" customHeight="1">
      <c r="N206" s="453">
        <v>9</v>
      </c>
      <c r="O206" s="453" t="s">
        <v>6</v>
      </c>
      <c r="P206" s="453">
        <v>2</v>
      </c>
      <c r="Q206" s="453">
        <v>0</v>
      </c>
      <c r="R206" s="453">
        <v>7.5</v>
      </c>
      <c r="S206" s="453">
        <v>0.2</v>
      </c>
      <c r="T206" s="453">
        <v>0</v>
      </c>
      <c r="U206" s="453">
        <v>1</v>
      </c>
      <c r="V206" s="453">
        <v>0</v>
      </c>
      <c r="W206" s="453">
        <v>0</v>
      </c>
      <c r="X206" s="453">
        <v>3</v>
      </c>
      <c r="Y206" s="454" t="s">
        <v>312</v>
      </c>
    </row>
    <row r="207" spans="14:25" ht="20.149999999999999" customHeight="1">
      <c r="N207" s="453">
        <v>9</v>
      </c>
      <c r="O207" s="453" t="s">
        <v>6</v>
      </c>
      <c r="P207" s="453">
        <v>2</v>
      </c>
      <c r="Q207" s="453">
        <v>10</v>
      </c>
      <c r="R207" s="453">
        <v>15</v>
      </c>
      <c r="S207" s="453">
        <v>0</v>
      </c>
      <c r="T207" s="453">
        <v>0</v>
      </c>
      <c r="U207" s="453">
        <v>1</v>
      </c>
      <c r="V207" s="453">
        <v>0</v>
      </c>
      <c r="W207" s="453">
        <v>0</v>
      </c>
      <c r="X207" s="453">
        <v>3</v>
      </c>
      <c r="Y207" s="454" t="s">
        <v>312</v>
      </c>
    </row>
    <row r="208" spans="14:25" ht="20.149999999999999" customHeight="1">
      <c r="N208" s="453">
        <v>9</v>
      </c>
      <c r="O208" s="453" t="s">
        <v>6</v>
      </c>
      <c r="P208" s="453">
        <v>2</v>
      </c>
      <c r="Q208" s="453">
        <v>4.1669999999999998</v>
      </c>
      <c r="R208" s="453">
        <v>15</v>
      </c>
      <c r="S208" s="453">
        <v>0</v>
      </c>
      <c r="T208" s="453">
        <v>0</v>
      </c>
      <c r="U208" s="453">
        <v>1</v>
      </c>
      <c r="V208" s="453">
        <v>0</v>
      </c>
      <c r="W208" s="453">
        <v>0</v>
      </c>
      <c r="X208" s="453">
        <v>3</v>
      </c>
      <c r="Y208" s="454" t="s">
        <v>312</v>
      </c>
    </row>
    <row r="209" spans="14:25" ht="20.149999999999999" customHeight="1">
      <c r="N209" s="453">
        <v>9</v>
      </c>
      <c r="O209" s="453" t="s">
        <v>6</v>
      </c>
      <c r="P209" s="453">
        <v>2</v>
      </c>
      <c r="Q209" s="453">
        <v>17.667000000000002</v>
      </c>
      <c r="R209" s="453">
        <v>11.25</v>
      </c>
      <c r="S209" s="453">
        <v>0</v>
      </c>
      <c r="T209" s="453">
        <v>0</v>
      </c>
      <c r="U209" s="453">
        <v>1</v>
      </c>
      <c r="V209" s="453">
        <v>0</v>
      </c>
      <c r="W209" s="453">
        <v>0</v>
      </c>
      <c r="X209" s="453">
        <v>3</v>
      </c>
      <c r="Y209" s="454" t="s">
        <v>312</v>
      </c>
    </row>
    <row r="210" spans="14:25" ht="20.149999999999999" customHeight="1">
      <c r="N210" s="453">
        <v>9</v>
      </c>
      <c r="O210" s="453" t="s">
        <v>6</v>
      </c>
      <c r="P210" s="453">
        <v>2</v>
      </c>
      <c r="Q210" s="453">
        <v>4.1669999999999998</v>
      </c>
      <c r="R210" s="453">
        <v>11.25</v>
      </c>
      <c r="S210" s="453">
        <v>0</v>
      </c>
      <c r="T210" s="453">
        <v>0</v>
      </c>
      <c r="U210" s="453">
        <v>1</v>
      </c>
      <c r="V210" s="453">
        <v>0</v>
      </c>
      <c r="W210" s="453">
        <v>0</v>
      </c>
      <c r="X210" s="453">
        <v>3</v>
      </c>
      <c r="Y210" s="454" t="s">
        <v>312</v>
      </c>
    </row>
    <row r="211" spans="14:25" ht="20.149999999999999" customHeight="1">
      <c r="N211" s="453">
        <v>9</v>
      </c>
      <c r="O211" s="453" t="s">
        <v>6</v>
      </c>
      <c r="P211" s="453">
        <v>2</v>
      </c>
      <c r="Q211" s="453">
        <v>30</v>
      </c>
      <c r="R211" s="453">
        <v>7.5</v>
      </c>
      <c r="S211" s="453">
        <v>0</v>
      </c>
      <c r="T211" s="453">
        <v>0</v>
      </c>
      <c r="U211" s="453">
        <v>1</v>
      </c>
      <c r="V211" s="453">
        <v>0</v>
      </c>
      <c r="W211" s="453">
        <v>0</v>
      </c>
      <c r="X211" s="453">
        <v>3</v>
      </c>
      <c r="Y211" s="454" t="s">
        <v>312</v>
      </c>
    </row>
    <row r="212" spans="14:25" ht="20.149999999999999" customHeight="1">
      <c r="N212" s="453">
        <v>9</v>
      </c>
      <c r="O212" s="453" t="s">
        <v>6</v>
      </c>
      <c r="P212" s="453">
        <v>2</v>
      </c>
      <c r="Q212" s="453">
        <v>10</v>
      </c>
      <c r="R212" s="453">
        <v>15</v>
      </c>
      <c r="S212" s="453">
        <v>0</v>
      </c>
      <c r="T212" s="453">
        <v>0</v>
      </c>
      <c r="U212" s="453">
        <v>1</v>
      </c>
      <c r="V212" s="453">
        <v>0</v>
      </c>
      <c r="W212" s="453">
        <v>0</v>
      </c>
      <c r="X212" s="453">
        <v>3</v>
      </c>
      <c r="Y212" s="454" t="s">
        <v>312</v>
      </c>
    </row>
    <row r="213" spans="14:25" ht="20.149999999999999" customHeight="1">
      <c r="N213" s="453">
        <v>9</v>
      </c>
      <c r="O213" s="453" t="s">
        <v>6</v>
      </c>
      <c r="P213" s="453">
        <v>2</v>
      </c>
      <c r="Q213" s="453">
        <v>4.1669999999999998</v>
      </c>
      <c r="R213" s="453">
        <v>15</v>
      </c>
      <c r="S213" s="453">
        <v>0</v>
      </c>
      <c r="T213" s="453">
        <v>0</v>
      </c>
      <c r="U213" s="453">
        <v>1</v>
      </c>
      <c r="V213" s="453">
        <v>0</v>
      </c>
      <c r="W213" s="453">
        <v>0</v>
      </c>
      <c r="X213" s="453">
        <v>3</v>
      </c>
      <c r="Y213" s="454" t="s">
        <v>312</v>
      </c>
    </row>
    <row r="214" spans="14:25" ht="20.149999999999999" customHeight="1">
      <c r="N214" s="453">
        <v>9</v>
      </c>
      <c r="O214" s="453" t="s">
        <v>6</v>
      </c>
      <c r="P214" s="453">
        <v>2</v>
      </c>
      <c r="Q214" s="453">
        <v>17.667000000000002</v>
      </c>
      <c r="R214" s="453">
        <v>11.25</v>
      </c>
      <c r="S214" s="453">
        <v>0</v>
      </c>
      <c r="T214" s="453">
        <v>0</v>
      </c>
      <c r="U214" s="453">
        <v>1</v>
      </c>
      <c r="V214" s="453">
        <v>0</v>
      </c>
      <c r="W214" s="453">
        <v>0</v>
      </c>
      <c r="X214" s="453">
        <v>3</v>
      </c>
      <c r="Y214" s="454" t="s">
        <v>312</v>
      </c>
    </row>
    <row r="215" spans="14:25" ht="20.149999999999999" customHeight="1">
      <c r="N215" s="453">
        <v>9</v>
      </c>
      <c r="O215" s="453" t="s">
        <v>6</v>
      </c>
      <c r="P215" s="453">
        <v>2</v>
      </c>
      <c r="Q215" s="453">
        <v>4.1669999999999998</v>
      </c>
      <c r="R215" s="453">
        <v>11.25</v>
      </c>
      <c r="S215" s="453">
        <v>0</v>
      </c>
      <c r="T215" s="453">
        <v>0</v>
      </c>
      <c r="U215" s="453">
        <v>1</v>
      </c>
      <c r="V215" s="453">
        <v>0</v>
      </c>
      <c r="W215" s="453">
        <v>0</v>
      </c>
      <c r="X215" s="453">
        <v>3</v>
      </c>
      <c r="Y215" s="454" t="s">
        <v>312</v>
      </c>
    </row>
    <row r="216" spans="14:25" ht="20.149999999999999" customHeight="1">
      <c r="N216" s="453">
        <v>9</v>
      </c>
      <c r="O216" s="453" t="s">
        <v>6</v>
      </c>
      <c r="P216" s="453" t="s">
        <v>303</v>
      </c>
      <c r="Q216" s="453" t="s">
        <v>303</v>
      </c>
      <c r="R216" s="453" t="s">
        <v>303</v>
      </c>
      <c r="S216" s="453" t="s">
        <v>303</v>
      </c>
      <c r="T216" s="453" t="s">
        <v>303</v>
      </c>
      <c r="U216" s="453" t="s">
        <v>303</v>
      </c>
      <c r="V216" s="453" t="s">
        <v>303</v>
      </c>
      <c r="W216" s="453" t="s">
        <v>303</v>
      </c>
      <c r="X216" s="453" t="s">
        <v>303</v>
      </c>
      <c r="Y216" s="454" t="s">
        <v>303</v>
      </c>
    </row>
    <row r="217" spans="14:25" ht="20.149999999999999" customHeight="1">
      <c r="N217" s="453">
        <v>9</v>
      </c>
      <c r="O217" s="453" t="s">
        <v>6</v>
      </c>
      <c r="P217" s="453">
        <v>3</v>
      </c>
      <c r="Q217" s="453">
        <v>0</v>
      </c>
      <c r="R217" s="453">
        <v>7.5</v>
      </c>
      <c r="S217" s="453">
        <v>0.2</v>
      </c>
      <c r="T217" s="453">
        <v>1</v>
      </c>
      <c r="U217" s="453">
        <v>1</v>
      </c>
      <c r="V217" s="453">
        <v>1</v>
      </c>
      <c r="W217" s="453">
        <v>1</v>
      </c>
      <c r="X217" s="453">
        <v>3</v>
      </c>
      <c r="Y217" s="454" t="s">
        <v>312</v>
      </c>
    </row>
    <row r="218" spans="14:25" ht="20.149999999999999" customHeight="1">
      <c r="N218" s="453">
        <v>9</v>
      </c>
      <c r="O218" s="453" t="s">
        <v>6</v>
      </c>
      <c r="P218" s="453">
        <v>3</v>
      </c>
      <c r="Q218" s="453">
        <v>10</v>
      </c>
      <c r="R218" s="453">
        <v>15</v>
      </c>
      <c r="S218" s="453">
        <v>0</v>
      </c>
      <c r="T218" s="453">
        <v>1</v>
      </c>
      <c r="U218" s="453">
        <v>1</v>
      </c>
      <c r="V218" s="453">
        <v>1</v>
      </c>
      <c r="W218" s="453">
        <v>1</v>
      </c>
      <c r="X218" s="453">
        <v>3</v>
      </c>
      <c r="Y218" s="454" t="s">
        <v>312</v>
      </c>
    </row>
    <row r="219" spans="14:25" ht="20.149999999999999" customHeight="1">
      <c r="N219" s="453">
        <v>9</v>
      </c>
      <c r="O219" s="453" t="s">
        <v>6</v>
      </c>
      <c r="P219" s="453">
        <v>3</v>
      </c>
      <c r="Q219" s="453">
        <v>4.1669999999999998</v>
      </c>
      <c r="R219" s="453">
        <v>15</v>
      </c>
      <c r="S219" s="453">
        <v>0</v>
      </c>
      <c r="T219" s="453">
        <v>1</v>
      </c>
      <c r="U219" s="453">
        <v>1</v>
      </c>
      <c r="V219" s="453">
        <v>1</v>
      </c>
      <c r="W219" s="453">
        <v>1</v>
      </c>
      <c r="X219" s="453">
        <v>3</v>
      </c>
      <c r="Y219" s="454" t="s">
        <v>312</v>
      </c>
    </row>
    <row r="220" spans="14:25" ht="20.149999999999999" customHeight="1">
      <c r="N220" s="453">
        <v>9</v>
      </c>
      <c r="O220" s="453" t="s">
        <v>6</v>
      </c>
      <c r="P220" s="453">
        <v>3</v>
      </c>
      <c r="Q220" s="453">
        <v>17.667000000000002</v>
      </c>
      <c r="R220" s="453">
        <v>11.25</v>
      </c>
      <c r="S220" s="453">
        <v>0</v>
      </c>
      <c r="T220" s="453">
        <v>1</v>
      </c>
      <c r="U220" s="453">
        <v>1</v>
      </c>
      <c r="V220" s="453">
        <v>1</v>
      </c>
      <c r="W220" s="453">
        <v>1</v>
      </c>
      <c r="X220" s="453">
        <v>3</v>
      </c>
      <c r="Y220" s="454" t="s">
        <v>312</v>
      </c>
    </row>
    <row r="221" spans="14:25" ht="20.149999999999999" customHeight="1">
      <c r="N221" s="453">
        <v>9</v>
      </c>
      <c r="O221" s="453" t="s">
        <v>6</v>
      </c>
      <c r="P221" s="453">
        <v>3</v>
      </c>
      <c r="Q221" s="453">
        <v>4.1669999999999998</v>
      </c>
      <c r="R221" s="453">
        <v>11.25</v>
      </c>
      <c r="S221" s="453">
        <v>0</v>
      </c>
      <c r="T221" s="453">
        <v>1</v>
      </c>
      <c r="U221" s="453">
        <v>1</v>
      </c>
      <c r="V221" s="453">
        <v>1</v>
      </c>
      <c r="W221" s="453">
        <v>1</v>
      </c>
      <c r="X221" s="453">
        <v>3</v>
      </c>
      <c r="Y221" s="454" t="s">
        <v>312</v>
      </c>
    </row>
    <row r="222" spans="14:25" ht="20.149999999999999" customHeight="1">
      <c r="N222" s="453" t="s">
        <v>304</v>
      </c>
      <c r="O222" s="453" t="s">
        <v>304</v>
      </c>
      <c r="P222" s="453" t="s">
        <v>304</v>
      </c>
      <c r="Q222" s="453" t="s">
        <v>304</v>
      </c>
      <c r="R222" s="453" t="s">
        <v>304</v>
      </c>
      <c r="S222" s="453" t="s">
        <v>304</v>
      </c>
      <c r="T222" s="453" t="s">
        <v>304</v>
      </c>
      <c r="U222" s="453" t="s">
        <v>304</v>
      </c>
      <c r="V222" s="453" t="s">
        <v>304</v>
      </c>
      <c r="W222" s="453" t="s">
        <v>304</v>
      </c>
      <c r="X222" s="453" t="s">
        <v>304</v>
      </c>
      <c r="Y222" s="454" t="s">
        <v>304</v>
      </c>
    </row>
    <row r="223" spans="14:25" ht="20.149999999999999" customHeight="1">
      <c r="N223" s="453">
        <v>10</v>
      </c>
      <c r="O223" s="453" t="s">
        <v>7</v>
      </c>
      <c r="P223" s="453">
        <v>1</v>
      </c>
      <c r="Q223" s="453">
        <v>0</v>
      </c>
      <c r="R223" s="453">
        <v>8</v>
      </c>
      <c r="S223" s="453">
        <v>0</v>
      </c>
      <c r="T223" s="453">
        <v>1</v>
      </c>
      <c r="U223" s="453">
        <v>1</v>
      </c>
      <c r="V223" s="453">
        <v>1</v>
      </c>
      <c r="W223" s="453">
        <v>1</v>
      </c>
      <c r="X223" s="453">
        <v>3</v>
      </c>
      <c r="Y223" s="454" t="s">
        <v>312</v>
      </c>
    </row>
    <row r="224" spans="14:25" ht="20.149999999999999" customHeight="1">
      <c r="N224" s="453">
        <v>10</v>
      </c>
      <c r="O224" s="453" t="s">
        <v>7</v>
      </c>
      <c r="P224" s="453">
        <v>1</v>
      </c>
      <c r="Q224" s="453">
        <v>27</v>
      </c>
      <c r="R224" s="453">
        <v>18</v>
      </c>
      <c r="S224" s="453">
        <v>0</v>
      </c>
      <c r="T224" s="453">
        <v>1</v>
      </c>
      <c r="U224" s="453">
        <v>1</v>
      </c>
      <c r="V224" s="453">
        <v>1</v>
      </c>
      <c r="W224" s="453">
        <v>1</v>
      </c>
      <c r="X224" s="453">
        <v>3</v>
      </c>
      <c r="Y224" s="454" t="s">
        <v>312</v>
      </c>
    </row>
    <row r="225" spans="14:25" ht="20.149999999999999" customHeight="1">
      <c r="N225" s="453">
        <v>10</v>
      </c>
      <c r="O225" s="453" t="s">
        <v>7</v>
      </c>
      <c r="P225" s="453">
        <v>1</v>
      </c>
      <c r="Q225" s="453">
        <v>4</v>
      </c>
      <c r="R225" s="453">
        <v>18</v>
      </c>
      <c r="S225" s="453">
        <v>0</v>
      </c>
      <c r="T225" s="453">
        <v>1</v>
      </c>
      <c r="U225" s="453">
        <v>1</v>
      </c>
      <c r="V225" s="453">
        <v>1</v>
      </c>
      <c r="W225" s="453">
        <v>1</v>
      </c>
      <c r="X225" s="453">
        <v>3</v>
      </c>
      <c r="Y225" s="454" t="s">
        <v>312</v>
      </c>
    </row>
    <row r="226" spans="14:25" ht="20.149999999999999" customHeight="1">
      <c r="N226" s="453">
        <v>10</v>
      </c>
      <c r="O226" s="453" t="s">
        <v>7</v>
      </c>
      <c r="P226" s="453">
        <v>1</v>
      </c>
      <c r="Q226" s="453">
        <v>12</v>
      </c>
      <c r="R226" s="453">
        <v>18</v>
      </c>
      <c r="S226" s="453">
        <v>0</v>
      </c>
      <c r="T226" s="453">
        <v>1</v>
      </c>
      <c r="U226" s="453">
        <v>1</v>
      </c>
      <c r="V226" s="453">
        <v>1</v>
      </c>
      <c r="W226" s="453">
        <v>1</v>
      </c>
      <c r="X226" s="453">
        <v>3</v>
      </c>
      <c r="Y226" s="454" t="s">
        <v>312</v>
      </c>
    </row>
    <row r="227" spans="14:25" ht="20.149999999999999" customHeight="1">
      <c r="N227" s="453">
        <v>10</v>
      </c>
      <c r="O227" s="453" t="s">
        <v>7</v>
      </c>
      <c r="P227" s="453">
        <v>1</v>
      </c>
      <c r="Q227" s="453">
        <v>24</v>
      </c>
      <c r="R227" s="453">
        <v>18</v>
      </c>
      <c r="S227" s="453">
        <v>0</v>
      </c>
      <c r="T227" s="453">
        <v>1</v>
      </c>
      <c r="U227" s="453">
        <v>1</v>
      </c>
      <c r="V227" s="453">
        <v>1</v>
      </c>
      <c r="W227" s="453">
        <v>1</v>
      </c>
      <c r="X227" s="453">
        <v>3</v>
      </c>
      <c r="Y227" s="454" t="s">
        <v>312</v>
      </c>
    </row>
    <row r="228" spans="14:25" ht="20.149999999999999" customHeight="1">
      <c r="N228" s="453">
        <v>10</v>
      </c>
      <c r="O228" s="453" t="s">
        <v>7</v>
      </c>
      <c r="P228" s="453" t="s">
        <v>303</v>
      </c>
      <c r="Q228" s="453" t="s">
        <v>303</v>
      </c>
      <c r="R228" s="453" t="s">
        <v>303</v>
      </c>
      <c r="S228" s="453" t="s">
        <v>303</v>
      </c>
      <c r="T228" s="453" t="s">
        <v>303</v>
      </c>
      <c r="U228" s="453" t="s">
        <v>303</v>
      </c>
      <c r="V228" s="453" t="s">
        <v>303</v>
      </c>
      <c r="W228" s="453" t="s">
        <v>303</v>
      </c>
      <c r="X228" s="453" t="s">
        <v>303</v>
      </c>
      <c r="Y228" s="454" t="s">
        <v>303</v>
      </c>
    </row>
    <row r="229" spans="14:25" ht="20.149999999999999" customHeight="1">
      <c r="N229" s="453">
        <v>10</v>
      </c>
      <c r="O229" s="453" t="s">
        <v>7</v>
      </c>
      <c r="P229" s="453">
        <v>2</v>
      </c>
      <c r="Q229" s="453">
        <v>0</v>
      </c>
      <c r="R229" s="453">
        <v>6</v>
      </c>
      <c r="S229" s="453">
        <v>0.2</v>
      </c>
      <c r="T229" s="453">
        <v>0</v>
      </c>
      <c r="U229" s="453">
        <v>1</v>
      </c>
      <c r="V229" s="453">
        <v>0</v>
      </c>
      <c r="W229" s="453">
        <v>0</v>
      </c>
      <c r="X229" s="453">
        <v>3</v>
      </c>
      <c r="Y229" s="454" t="s">
        <v>312</v>
      </c>
    </row>
    <row r="230" spans="14:25" ht="20.149999999999999" customHeight="1">
      <c r="N230" s="453">
        <v>10</v>
      </c>
      <c r="O230" s="453" t="s">
        <v>7</v>
      </c>
      <c r="P230" s="453">
        <v>2</v>
      </c>
      <c r="Q230" s="453">
        <v>27</v>
      </c>
      <c r="R230" s="453">
        <v>13.5</v>
      </c>
      <c r="S230" s="453">
        <v>0</v>
      </c>
      <c r="T230" s="453">
        <v>0</v>
      </c>
      <c r="U230" s="453">
        <v>1</v>
      </c>
      <c r="V230" s="453">
        <v>0</v>
      </c>
      <c r="W230" s="453">
        <v>0</v>
      </c>
      <c r="X230" s="453">
        <v>3</v>
      </c>
      <c r="Y230" s="454" t="s">
        <v>312</v>
      </c>
    </row>
    <row r="231" spans="14:25" ht="20.149999999999999" customHeight="1">
      <c r="N231" s="453">
        <v>10</v>
      </c>
      <c r="O231" s="453" t="s">
        <v>7</v>
      </c>
      <c r="P231" s="453">
        <v>2</v>
      </c>
      <c r="Q231" s="453">
        <v>4</v>
      </c>
      <c r="R231" s="453">
        <v>13.5</v>
      </c>
      <c r="S231" s="453">
        <v>0</v>
      </c>
      <c r="T231" s="453">
        <v>0</v>
      </c>
      <c r="U231" s="453">
        <v>1</v>
      </c>
      <c r="V231" s="453">
        <v>0</v>
      </c>
      <c r="W231" s="453">
        <v>0</v>
      </c>
      <c r="X231" s="453">
        <v>3</v>
      </c>
      <c r="Y231" s="454" t="s">
        <v>312</v>
      </c>
    </row>
    <row r="232" spans="14:25" ht="20.149999999999999" customHeight="1">
      <c r="N232" s="453">
        <v>10</v>
      </c>
      <c r="O232" s="453" t="s">
        <v>7</v>
      </c>
      <c r="P232" s="453">
        <v>2</v>
      </c>
      <c r="Q232" s="453">
        <v>12</v>
      </c>
      <c r="R232" s="453">
        <v>13.5</v>
      </c>
      <c r="S232" s="453">
        <v>0</v>
      </c>
      <c r="T232" s="453">
        <v>0</v>
      </c>
      <c r="U232" s="453">
        <v>1</v>
      </c>
      <c r="V232" s="453">
        <v>0</v>
      </c>
      <c r="W232" s="453">
        <v>0</v>
      </c>
      <c r="X232" s="453">
        <v>3</v>
      </c>
      <c r="Y232" s="454" t="s">
        <v>312</v>
      </c>
    </row>
    <row r="233" spans="14:25" ht="20.149999999999999" customHeight="1">
      <c r="N233" s="453">
        <v>10</v>
      </c>
      <c r="O233" s="453" t="s">
        <v>7</v>
      </c>
      <c r="P233" s="453">
        <v>2</v>
      </c>
      <c r="Q233" s="453">
        <v>24</v>
      </c>
      <c r="R233" s="453">
        <v>13.5</v>
      </c>
      <c r="S233" s="453">
        <v>0</v>
      </c>
      <c r="T233" s="453">
        <v>0</v>
      </c>
      <c r="U233" s="453">
        <v>1</v>
      </c>
      <c r="V233" s="453">
        <v>0</v>
      </c>
      <c r="W233" s="453">
        <v>0</v>
      </c>
      <c r="X233" s="453">
        <v>3</v>
      </c>
      <c r="Y233" s="454" t="s">
        <v>312</v>
      </c>
    </row>
    <row r="234" spans="14:25" ht="20.149999999999999" customHeight="1">
      <c r="N234" s="453">
        <v>10</v>
      </c>
      <c r="O234" s="453" t="s">
        <v>7</v>
      </c>
      <c r="P234" s="453">
        <v>2</v>
      </c>
      <c r="Q234" s="453">
        <v>30</v>
      </c>
      <c r="R234" s="453">
        <v>6</v>
      </c>
      <c r="S234" s="453">
        <v>0</v>
      </c>
      <c r="T234" s="453">
        <v>0</v>
      </c>
      <c r="U234" s="453">
        <v>1</v>
      </c>
      <c r="V234" s="453">
        <v>0</v>
      </c>
      <c r="W234" s="453">
        <v>0</v>
      </c>
      <c r="X234" s="453">
        <v>3</v>
      </c>
      <c r="Y234" s="454" t="s">
        <v>312</v>
      </c>
    </row>
    <row r="235" spans="14:25" ht="20.149999999999999" customHeight="1">
      <c r="N235" s="453">
        <v>10</v>
      </c>
      <c r="O235" s="453" t="s">
        <v>7</v>
      </c>
      <c r="P235" s="453">
        <v>2</v>
      </c>
      <c r="Q235" s="453">
        <v>27</v>
      </c>
      <c r="R235" s="453">
        <v>13.5</v>
      </c>
      <c r="S235" s="453">
        <v>0</v>
      </c>
      <c r="T235" s="453">
        <v>0</v>
      </c>
      <c r="U235" s="453">
        <v>1</v>
      </c>
      <c r="V235" s="453">
        <v>0</v>
      </c>
      <c r="W235" s="453">
        <v>0</v>
      </c>
      <c r="X235" s="453">
        <v>3</v>
      </c>
      <c r="Y235" s="454" t="s">
        <v>312</v>
      </c>
    </row>
    <row r="236" spans="14:25" ht="20.149999999999999" customHeight="1">
      <c r="N236" s="453">
        <v>10</v>
      </c>
      <c r="O236" s="453" t="s">
        <v>7</v>
      </c>
      <c r="P236" s="453">
        <v>2</v>
      </c>
      <c r="Q236" s="453">
        <v>4</v>
      </c>
      <c r="R236" s="453">
        <v>13.5</v>
      </c>
      <c r="S236" s="453">
        <v>0</v>
      </c>
      <c r="T236" s="453">
        <v>0</v>
      </c>
      <c r="U236" s="453">
        <v>1</v>
      </c>
      <c r="V236" s="453">
        <v>0</v>
      </c>
      <c r="W236" s="453">
        <v>0</v>
      </c>
      <c r="X236" s="453">
        <v>3</v>
      </c>
      <c r="Y236" s="454" t="s">
        <v>312</v>
      </c>
    </row>
    <row r="237" spans="14:25" ht="20.149999999999999" customHeight="1">
      <c r="N237" s="453">
        <v>10</v>
      </c>
      <c r="O237" s="453" t="s">
        <v>7</v>
      </c>
      <c r="P237" s="453">
        <v>2</v>
      </c>
      <c r="Q237" s="453">
        <v>12</v>
      </c>
      <c r="R237" s="453">
        <v>13.5</v>
      </c>
      <c r="S237" s="453">
        <v>0</v>
      </c>
      <c r="T237" s="453">
        <v>0</v>
      </c>
      <c r="U237" s="453">
        <v>1</v>
      </c>
      <c r="V237" s="453">
        <v>0</v>
      </c>
      <c r="W237" s="453">
        <v>0</v>
      </c>
      <c r="X237" s="453">
        <v>3</v>
      </c>
      <c r="Y237" s="454" t="s">
        <v>312</v>
      </c>
    </row>
    <row r="238" spans="14:25" ht="20.149999999999999" customHeight="1">
      <c r="N238" s="453">
        <v>10</v>
      </c>
      <c r="O238" s="453" t="s">
        <v>7</v>
      </c>
      <c r="P238" s="453">
        <v>2</v>
      </c>
      <c r="Q238" s="453">
        <v>24</v>
      </c>
      <c r="R238" s="453">
        <v>13.5</v>
      </c>
      <c r="S238" s="453">
        <v>0</v>
      </c>
      <c r="T238" s="453">
        <v>0</v>
      </c>
      <c r="U238" s="453">
        <v>1</v>
      </c>
      <c r="V238" s="453">
        <v>0</v>
      </c>
      <c r="W238" s="453">
        <v>0</v>
      </c>
      <c r="X238" s="453">
        <v>3</v>
      </c>
      <c r="Y238" s="454" t="s">
        <v>312</v>
      </c>
    </row>
    <row r="239" spans="14:25" ht="20.149999999999999" customHeight="1">
      <c r="N239" s="453">
        <v>10</v>
      </c>
      <c r="O239" s="453" t="s">
        <v>7</v>
      </c>
      <c r="P239" s="453" t="s">
        <v>303</v>
      </c>
      <c r="Q239" s="453" t="s">
        <v>303</v>
      </c>
      <c r="R239" s="453" t="s">
        <v>303</v>
      </c>
      <c r="S239" s="453" t="s">
        <v>303</v>
      </c>
      <c r="T239" s="453" t="s">
        <v>303</v>
      </c>
      <c r="U239" s="453" t="s">
        <v>303</v>
      </c>
      <c r="V239" s="453" t="s">
        <v>303</v>
      </c>
      <c r="W239" s="453" t="s">
        <v>303</v>
      </c>
      <c r="X239" s="453" t="s">
        <v>303</v>
      </c>
      <c r="Y239" s="454" t="s">
        <v>303</v>
      </c>
    </row>
    <row r="240" spans="14:25" ht="20.149999999999999" customHeight="1">
      <c r="N240" s="453">
        <v>10</v>
      </c>
      <c r="O240" s="453" t="s">
        <v>7</v>
      </c>
      <c r="P240" s="453">
        <v>3</v>
      </c>
      <c r="Q240" s="453">
        <v>0</v>
      </c>
      <c r="R240" s="453">
        <v>6</v>
      </c>
      <c r="S240" s="453">
        <v>0.2</v>
      </c>
      <c r="T240" s="453">
        <v>1</v>
      </c>
      <c r="U240" s="453">
        <v>1</v>
      </c>
      <c r="V240" s="453">
        <v>1</v>
      </c>
      <c r="W240" s="453">
        <v>1</v>
      </c>
      <c r="X240" s="453">
        <v>3</v>
      </c>
      <c r="Y240" s="454" t="s">
        <v>312</v>
      </c>
    </row>
    <row r="241" spans="14:25" ht="20.149999999999999" customHeight="1">
      <c r="N241" s="453">
        <v>10</v>
      </c>
      <c r="O241" s="453" t="s">
        <v>7</v>
      </c>
      <c r="P241" s="453">
        <v>3</v>
      </c>
      <c r="Q241" s="453">
        <v>27</v>
      </c>
      <c r="R241" s="453">
        <v>13.5</v>
      </c>
      <c r="S241" s="453">
        <v>0</v>
      </c>
      <c r="T241" s="453">
        <v>1</v>
      </c>
      <c r="U241" s="453">
        <v>1</v>
      </c>
      <c r="V241" s="453">
        <v>1</v>
      </c>
      <c r="W241" s="453">
        <v>1</v>
      </c>
      <c r="X241" s="453">
        <v>3</v>
      </c>
      <c r="Y241" s="454" t="s">
        <v>312</v>
      </c>
    </row>
    <row r="242" spans="14:25" ht="20.149999999999999" customHeight="1">
      <c r="N242" s="453">
        <v>10</v>
      </c>
      <c r="O242" s="453" t="s">
        <v>7</v>
      </c>
      <c r="P242" s="453">
        <v>3</v>
      </c>
      <c r="Q242" s="453">
        <v>4</v>
      </c>
      <c r="R242" s="453">
        <v>13.5</v>
      </c>
      <c r="S242" s="453">
        <v>0</v>
      </c>
      <c r="T242" s="453">
        <v>1</v>
      </c>
      <c r="U242" s="453">
        <v>1</v>
      </c>
      <c r="V242" s="453">
        <v>1</v>
      </c>
      <c r="W242" s="453">
        <v>1</v>
      </c>
      <c r="X242" s="453">
        <v>3</v>
      </c>
      <c r="Y242" s="454" t="s">
        <v>312</v>
      </c>
    </row>
    <row r="243" spans="14:25" ht="20.149999999999999" customHeight="1">
      <c r="N243" s="453">
        <v>10</v>
      </c>
      <c r="O243" s="453" t="s">
        <v>7</v>
      </c>
      <c r="P243" s="453">
        <v>3</v>
      </c>
      <c r="Q243" s="453">
        <v>12</v>
      </c>
      <c r="R243" s="453">
        <v>13.5</v>
      </c>
      <c r="S243" s="453">
        <v>0</v>
      </c>
      <c r="T243" s="453">
        <v>1</v>
      </c>
      <c r="U243" s="453">
        <v>1</v>
      </c>
      <c r="V243" s="453">
        <v>1</v>
      </c>
      <c r="W243" s="453">
        <v>1</v>
      </c>
      <c r="X243" s="453">
        <v>3</v>
      </c>
      <c r="Y243" s="454" t="s">
        <v>312</v>
      </c>
    </row>
    <row r="244" spans="14:25" ht="20.149999999999999" customHeight="1">
      <c r="N244" s="453">
        <v>10</v>
      </c>
      <c r="O244" s="453" t="s">
        <v>7</v>
      </c>
      <c r="P244" s="453">
        <v>3</v>
      </c>
      <c r="Q244" s="453">
        <v>24</v>
      </c>
      <c r="R244" s="453">
        <v>13.5</v>
      </c>
      <c r="S244" s="453">
        <v>0</v>
      </c>
      <c r="T244" s="453">
        <v>1</v>
      </c>
      <c r="U244" s="453">
        <v>1</v>
      </c>
      <c r="V244" s="453">
        <v>1</v>
      </c>
      <c r="W244" s="453">
        <v>1</v>
      </c>
      <c r="X244" s="453">
        <v>3</v>
      </c>
      <c r="Y244" s="454" t="s">
        <v>312</v>
      </c>
    </row>
    <row r="245" spans="14:25" ht="20.149999999999999" customHeight="1">
      <c r="N245" s="453" t="s">
        <v>304</v>
      </c>
      <c r="O245" s="453" t="s">
        <v>304</v>
      </c>
      <c r="P245" s="453" t="s">
        <v>304</v>
      </c>
      <c r="Q245" s="453" t="s">
        <v>304</v>
      </c>
      <c r="R245" s="453" t="s">
        <v>304</v>
      </c>
      <c r="S245" s="453" t="s">
        <v>304</v>
      </c>
      <c r="T245" s="453" t="s">
        <v>304</v>
      </c>
      <c r="U245" s="453" t="s">
        <v>304</v>
      </c>
      <c r="V245" s="453" t="s">
        <v>304</v>
      </c>
      <c r="W245" s="453" t="s">
        <v>304</v>
      </c>
      <c r="X245" s="453" t="s">
        <v>304</v>
      </c>
      <c r="Y245" s="454" t="s">
        <v>304</v>
      </c>
    </row>
    <row r="246" spans="14:25" ht="20.149999999999999" customHeight="1">
      <c r="N246" s="453">
        <v>11</v>
      </c>
      <c r="O246" s="453" t="s">
        <v>425</v>
      </c>
      <c r="P246" s="453">
        <v>1</v>
      </c>
      <c r="Q246" s="453">
        <v>0</v>
      </c>
      <c r="R246" s="453">
        <v>24</v>
      </c>
      <c r="S246" s="453">
        <v>0</v>
      </c>
      <c r="T246" s="453">
        <v>1</v>
      </c>
      <c r="U246" s="453">
        <v>1</v>
      </c>
      <c r="V246" s="453">
        <v>1</v>
      </c>
      <c r="W246" s="453">
        <v>1</v>
      </c>
      <c r="X246" s="453">
        <v>3</v>
      </c>
      <c r="Y246" s="454" t="s">
        <v>312</v>
      </c>
    </row>
    <row r="247" spans="14:25" ht="20.149999999999999" customHeight="1">
      <c r="N247" s="453">
        <v>11</v>
      </c>
      <c r="O247" s="453" t="s">
        <v>425</v>
      </c>
      <c r="P247" s="453">
        <v>1</v>
      </c>
      <c r="Q247" s="453">
        <v>15</v>
      </c>
      <c r="R247" s="453">
        <v>33.5</v>
      </c>
      <c r="S247" s="453">
        <v>0</v>
      </c>
      <c r="T247" s="453">
        <v>1</v>
      </c>
      <c r="U247" s="453">
        <v>1</v>
      </c>
      <c r="V247" s="453">
        <v>1</v>
      </c>
      <c r="W247" s="453">
        <v>1</v>
      </c>
      <c r="X247" s="453">
        <v>3</v>
      </c>
      <c r="Y247" s="454" t="s">
        <v>312</v>
      </c>
    </row>
    <row r="248" spans="14:25" ht="20.149999999999999" customHeight="1">
      <c r="N248" s="453" t="s">
        <v>304</v>
      </c>
      <c r="O248" s="453" t="s">
        <v>304</v>
      </c>
      <c r="P248" s="453" t="s">
        <v>304</v>
      </c>
      <c r="Q248" s="453" t="s">
        <v>304</v>
      </c>
      <c r="R248" s="453" t="s">
        <v>304</v>
      </c>
      <c r="S248" s="453" t="s">
        <v>304</v>
      </c>
      <c r="T248" s="453" t="s">
        <v>304</v>
      </c>
      <c r="U248" s="453" t="s">
        <v>304</v>
      </c>
      <c r="V248" s="453" t="s">
        <v>304</v>
      </c>
      <c r="W248" s="453" t="s">
        <v>304</v>
      </c>
      <c r="X248" s="453" t="s">
        <v>304</v>
      </c>
      <c r="Y248" s="454" t="s">
        <v>304</v>
      </c>
    </row>
    <row r="249" spans="14:25" ht="20.149999999999999" customHeight="1">
      <c r="N249" s="453">
        <v>12</v>
      </c>
      <c r="O249" s="453" t="s">
        <v>426</v>
      </c>
      <c r="P249" s="453">
        <v>1</v>
      </c>
      <c r="Q249" s="453">
        <v>0</v>
      </c>
      <c r="R249" s="453">
        <v>24</v>
      </c>
      <c r="S249" s="453">
        <v>0</v>
      </c>
      <c r="T249" s="453">
        <v>1</v>
      </c>
      <c r="U249" s="453">
        <v>1</v>
      </c>
      <c r="V249" s="453">
        <v>1</v>
      </c>
      <c r="W249" s="453">
        <v>1</v>
      </c>
      <c r="X249" s="453">
        <v>3</v>
      </c>
      <c r="Y249" s="454" t="s">
        <v>312</v>
      </c>
    </row>
    <row r="250" spans="14:25" ht="20.149999999999999" customHeight="1">
      <c r="N250" s="453">
        <v>12</v>
      </c>
      <c r="O250" s="453" t="s">
        <v>426</v>
      </c>
      <c r="P250" s="453">
        <v>1</v>
      </c>
      <c r="Q250" s="453">
        <v>15</v>
      </c>
      <c r="R250" s="453">
        <v>31</v>
      </c>
      <c r="S250" s="453">
        <v>0</v>
      </c>
      <c r="T250" s="453">
        <v>1</v>
      </c>
      <c r="U250" s="453">
        <v>1</v>
      </c>
      <c r="V250" s="453">
        <v>1</v>
      </c>
      <c r="W250" s="453">
        <v>1</v>
      </c>
      <c r="X250" s="453">
        <v>3</v>
      </c>
      <c r="Y250" s="454" t="s">
        <v>312</v>
      </c>
    </row>
    <row r="251" spans="14:25" ht="20.149999999999999" customHeight="1">
      <c r="N251" s="453">
        <v>12</v>
      </c>
      <c r="O251" s="453" t="s">
        <v>426</v>
      </c>
      <c r="P251" s="453">
        <v>1</v>
      </c>
      <c r="Q251" s="453">
        <v>4</v>
      </c>
      <c r="R251" s="453">
        <v>31</v>
      </c>
      <c r="S251" s="453">
        <v>0</v>
      </c>
      <c r="T251" s="453">
        <v>1</v>
      </c>
      <c r="U251" s="453">
        <v>1</v>
      </c>
      <c r="V251" s="453">
        <v>1</v>
      </c>
      <c r="W251" s="453">
        <v>1</v>
      </c>
      <c r="X251" s="453">
        <v>3</v>
      </c>
      <c r="Y251" s="454" t="s">
        <v>312</v>
      </c>
    </row>
    <row r="252" spans="14:25" ht="20.149999999999999" customHeight="1">
      <c r="N252" s="453" t="s">
        <v>304</v>
      </c>
      <c r="O252" s="453" t="s">
        <v>304</v>
      </c>
      <c r="P252" s="453" t="s">
        <v>304</v>
      </c>
      <c r="Q252" s="453" t="s">
        <v>304</v>
      </c>
      <c r="R252" s="453" t="s">
        <v>304</v>
      </c>
      <c r="S252" s="453" t="s">
        <v>304</v>
      </c>
      <c r="T252" s="453" t="s">
        <v>304</v>
      </c>
      <c r="U252" s="453" t="s">
        <v>304</v>
      </c>
      <c r="V252" s="453" t="s">
        <v>304</v>
      </c>
      <c r="W252" s="453" t="s">
        <v>304</v>
      </c>
      <c r="X252" s="453" t="s">
        <v>304</v>
      </c>
      <c r="Y252" s="454" t="s">
        <v>304</v>
      </c>
    </row>
    <row r="253" spans="14:25" ht="20.149999999999999" customHeight="1">
      <c r="N253" s="453">
        <v>13</v>
      </c>
      <c r="O253" s="453" t="s">
        <v>305</v>
      </c>
      <c r="P253" s="453">
        <v>1</v>
      </c>
      <c r="Q253" s="453">
        <v>0</v>
      </c>
      <c r="R253" s="453">
        <v>27.5</v>
      </c>
      <c r="S253" s="453">
        <v>0</v>
      </c>
      <c r="T253" s="453">
        <v>1</v>
      </c>
      <c r="U253" s="453">
        <v>1</v>
      </c>
      <c r="V253" s="453">
        <v>1</v>
      </c>
      <c r="W253" s="453">
        <v>1</v>
      </c>
      <c r="X253" s="453">
        <v>4</v>
      </c>
      <c r="Y253" s="454" t="s">
        <v>279</v>
      </c>
    </row>
    <row r="254" spans="14:25" ht="20.149999999999999" customHeight="1">
      <c r="N254" s="453">
        <v>13</v>
      </c>
      <c r="O254" s="453" t="s">
        <v>305</v>
      </c>
      <c r="P254" s="453">
        <v>1</v>
      </c>
      <c r="Q254" s="453">
        <v>4.5</v>
      </c>
      <c r="R254" s="453">
        <v>27.5</v>
      </c>
      <c r="S254" s="453">
        <v>0</v>
      </c>
      <c r="T254" s="453">
        <v>1</v>
      </c>
      <c r="U254" s="453">
        <v>1</v>
      </c>
      <c r="V254" s="453">
        <v>1</v>
      </c>
      <c r="W254" s="453">
        <v>1</v>
      </c>
      <c r="X254" s="453">
        <v>4</v>
      </c>
      <c r="Y254" s="454" t="s">
        <v>279</v>
      </c>
    </row>
    <row r="255" spans="14:25" ht="20.149999999999999" customHeight="1">
      <c r="N255" s="453">
        <v>13</v>
      </c>
      <c r="O255" s="453" t="s">
        <v>305</v>
      </c>
      <c r="P255" s="453">
        <v>1</v>
      </c>
      <c r="Q255" s="453">
        <v>10.5</v>
      </c>
      <c r="R255" s="453">
        <v>15</v>
      </c>
      <c r="S255" s="453">
        <v>0</v>
      </c>
      <c r="T255" s="453">
        <v>1</v>
      </c>
      <c r="U255" s="453">
        <v>1</v>
      </c>
      <c r="V255" s="453">
        <v>1</v>
      </c>
      <c r="W255" s="453">
        <v>1</v>
      </c>
      <c r="X255" s="453">
        <v>4</v>
      </c>
      <c r="Y255" s="454" t="s">
        <v>279</v>
      </c>
    </row>
    <row r="256" spans="14:25" ht="20.149999999999999" customHeight="1">
      <c r="N256" s="453">
        <v>13</v>
      </c>
      <c r="O256" s="453" t="s">
        <v>305</v>
      </c>
      <c r="P256" s="453">
        <v>1</v>
      </c>
      <c r="Q256" s="453">
        <v>100</v>
      </c>
      <c r="R256" s="453">
        <v>22</v>
      </c>
      <c r="S256" s="453">
        <v>0</v>
      </c>
      <c r="T256" s="453">
        <v>1</v>
      </c>
      <c r="U256" s="453">
        <v>1</v>
      </c>
      <c r="V256" s="453">
        <v>1</v>
      </c>
      <c r="W256" s="453">
        <v>1</v>
      </c>
      <c r="X256" s="453">
        <v>4</v>
      </c>
      <c r="Y256" s="454" t="s">
        <v>279</v>
      </c>
    </row>
    <row r="257" spans="14:25" ht="20.149999999999999" customHeight="1">
      <c r="N257" s="453">
        <v>13</v>
      </c>
      <c r="O257" s="453" t="s">
        <v>305</v>
      </c>
      <c r="P257" s="453">
        <v>1</v>
      </c>
      <c r="Q257" s="453">
        <v>4</v>
      </c>
      <c r="R257" s="453">
        <v>22</v>
      </c>
      <c r="S257" s="453">
        <v>0</v>
      </c>
      <c r="T257" s="453">
        <v>1</v>
      </c>
      <c r="U257" s="453">
        <v>1</v>
      </c>
      <c r="V257" s="453">
        <v>1</v>
      </c>
      <c r="W257" s="453">
        <v>1</v>
      </c>
      <c r="X257" s="453">
        <v>4</v>
      </c>
      <c r="Y257" s="454" t="s">
        <v>279</v>
      </c>
    </row>
    <row r="258" spans="14:25" ht="20.149999999999999" customHeight="1">
      <c r="N258" s="453">
        <v>13</v>
      </c>
      <c r="O258" s="453" t="s">
        <v>305</v>
      </c>
      <c r="P258" s="453">
        <v>1</v>
      </c>
      <c r="Q258" s="453">
        <v>9</v>
      </c>
      <c r="R258" s="453">
        <v>22</v>
      </c>
      <c r="S258" s="453">
        <v>0</v>
      </c>
      <c r="T258" s="453">
        <v>1</v>
      </c>
      <c r="U258" s="453">
        <v>1</v>
      </c>
      <c r="V258" s="453">
        <v>1</v>
      </c>
      <c r="W258" s="453">
        <v>1</v>
      </c>
      <c r="X258" s="453">
        <v>4</v>
      </c>
      <c r="Y258" s="454" t="s">
        <v>279</v>
      </c>
    </row>
    <row r="259" spans="14:25" ht="20.149999999999999" customHeight="1">
      <c r="N259" s="453">
        <v>13</v>
      </c>
      <c r="O259" s="453" t="s">
        <v>305</v>
      </c>
      <c r="P259" s="453">
        <v>1</v>
      </c>
      <c r="Q259" s="453">
        <v>4</v>
      </c>
      <c r="R259" s="453">
        <v>22</v>
      </c>
      <c r="S259" s="453">
        <v>0</v>
      </c>
      <c r="T259" s="453">
        <v>1</v>
      </c>
      <c r="U259" s="453">
        <v>1</v>
      </c>
      <c r="V259" s="453">
        <v>1</v>
      </c>
      <c r="W259" s="453">
        <v>1</v>
      </c>
      <c r="X259" s="453">
        <v>4</v>
      </c>
      <c r="Y259" s="454" t="s">
        <v>279</v>
      </c>
    </row>
    <row r="260" spans="14:25" ht="20.149999999999999" customHeight="1">
      <c r="N260" s="453" t="s">
        <v>304</v>
      </c>
      <c r="O260" s="453" t="s">
        <v>304</v>
      </c>
      <c r="P260" s="453" t="s">
        <v>304</v>
      </c>
      <c r="Q260" s="453" t="s">
        <v>304</v>
      </c>
      <c r="R260" s="453" t="s">
        <v>304</v>
      </c>
      <c r="S260" s="453" t="s">
        <v>304</v>
      </c>
      <c r="T260" s="453" t="s">
        <v>304</v>
      </c>
      <c r="U260" s="453" t="s">
        <v>304</v>
      </c>
      <c r="V260" s="453" t="s">
        <v>304</v>
      </c>
      <c r="W260" s="453" t="s">
        <v>304</v>
      </c>
      <c r="X260" s="453" t="s">
        <v>304</v>
      </c>
      <c r="Y260" s="454" t="s">
        <v>304</v>
      </c>
    </row>
    <row r="261" spans="14:25" ht="20.149999999999999" customHeight="1">
      <c r="N261" s="453">
        <v>14</v>
      </c>
      <c r="O261" s="453" t="s">
        <v>306</v>
      </c>
      <c r="P261" s="453">
        <v>1</v>
      </c>
      <c r="Q261" s="453">
        <v>0</v>
      </c>
      <c r="R261" s="453">
        <v>14.5</v>
      </c>
      <c r="S261" s="453">
        <v>0</v>
      </c>
      <c r="T261" s="453">
        <v>1</v>
      </c>
      <c r="U261" s="453">
        <v>1</v>
      </c>
      <c r="V261" s="453">
        <v>1</v>
      </c>
      <c r="W261" s="453">
        <v>1</v>
      </c>
      <c r="X261" s="453">
        <v>4</v>
      </c>
      <c r="Y261" s="454" t="s">
        <v>279</v>
      </c>
    </row>
    <row r="262" spans="14:25" ht="20.149999999999999" customHeight="1">
      <c r="N262" s="453">
        <v>14</v>
      </c>
      <c r="O262" s="453" t="s">
        <v>306</v>
      </c>
      <c r="P262" s="453">
        <v>1</v>
      </c>
      <c r="Q262" s="453">
        <v>4.5</v>
      </c>
      <c r="R262" s="453">
        <v>14.5</v>
      </c>
      <c r="S262" s="453">
        <v>0</v>
      </c>
      <c r="T262" s="453">
        <v>1</v>
      </c>
      <c r="U262" s="453">
        <v>1</v>
      </c>
      <c r="V262" s="453">
        <v>1</v>
      </c>
      <c r="W262" s="453">
        <v>1</v>
      </c>
      <c r="X262" s="453">
        <v>4</v>
      </c>
      <c r="Y262" s="454" t="s">
        <v>279</v>
      </c>
    </row>
    <row r="263" spans="14:25" ht="20.149999999999999" customHeight="1">
      <c r="N263" s="453">
        <v>14</v>
      </c>
      <c r="O263" s="453" t="s">
        <v>306</v>
      </c>
      <c r="P263" s="453">
        <v>1</v>
      </c>
      <c r="Q263" s="453">
        <v>11</v>
      </c>
      <c r="R263" s="453">
        <v>33</v>
      </c>
      <c r="S263" s="453">
        <v>0</v>
      </c>
      <c r="T263" s="453">
        <v>1</v>
      </c>
      <c r="U263" s="453">
        <v>1</v>
      </c>
      <c r="V263" s="453">
        <v>1</v>
      </c>
      <c r="W263" s="453">
        <v>1</v>
      </c>
      <c r="X263" s="453">
        <v>4</v>
      </c>
      <c r="Y263" s="454" t="s">
        <v>279</v>
      </c>
    </row>
    <row r="264" spans="14:25" ht="20.149999999999999" customHeight="1">
      <c r="N264" s="453">
        <v>14</v>
      </c>
      <c r="O264" s="453" t="s">
        <v>306</v>
      </c>
      <c r="P264" s="453">
        <v>1</v>
      </c>
      <c r="Q264" s="453">
        <v>4.5</v>
      </c>
      <c r="R264" s="453">
        <v>33</v>
      </c>
      <c r="S264" s="453">
        <v>0</v>
      </c>
      <c r="T264" s="453">
        <v>1</v>
      </c>
      <c r="U264" s="453">
        <v>1</v>
      </c>
      <c r="V264" s="453">
        <v>1</v>
      </c>
      <c r="W264" s="453">
        <v>1</v>
      </c>
      <c r="X264" s="453">
        <v>4</v>
      </c>
      <c r="Y264" s="454" t="s">
        <v>279</v>
      </c>
    </row>
    <row r="265" spans="14:25" ht="20.149999999999999" customHeight="1">
      <c r="N265" s="453" t="s">
        <v>304</v>
      </c>
      <c r="O265" s="453" t="s">
        <v>304</v>
      </c>
      <c r="P265" s="453" t="s">
        <v>304</v>
      </c>
      <c r="Q265" s="453" t="s">
        <v>304</v>
      </c>
      <c r="R265" s="453" t="s">
        <v>304</v>
      </c>
      <c r="S265" s="453" t="s">
        <v>304</v>
      </c>
      <c r="T265" s="453" t="s">
        <v>304</v>
      </c>
      <c r="U265" s="453" t="s">
        <v>304</v>
      </c>
      <c r="V265" s="453" t="s">
        <v>304</v>
      </c>
      <c r="W265" s="453" t="s">
        <v>304</v>
      </c>
      <c r="X265" s="453" t="s">
        <v>304</v>
      </c>
      <c r="Y265" s="454" t="s">
        <v>304</v>
      </c>
    </row>
    <row r="266" spans="14:25" ht="20.149999999999999" customHeight="1">
      <c r="N266" s="453">
        <v>15</v>
      </c>
      <c r="O266" s="453" t="s">
        <v>307</v>
      </c>
      <c r="P266" s="453">
        <v>1</v>
      </c>
      <c r="Q266" s="453">
        <v>0</v>
      </c>
      <c r="R266" s="453">
        <v>19.425000000000001</v>
      </c>
      <c r="S266" s="453">
        <v>0</v>
      </c>
      <c r="T266" s="453">
        <v>1</v>
      </c>
      <c r="U266" s="453">
        <v>1</v>
      </c>
      <c r="V266" s="453">
        <v>1</v>
      </c>
      <c r="W266" s="453">
        <v>1</v>
      </c>
      <c r="X266" s="453">
        <v>4</v>
      </c>
      <c r="Y266" s="454" t="s">
        <v>279</v>
      </c>
    </row>
    <row r="267" spans="14:25" ht="20.149999999999999" customHeight="1">
      <c r="N267" s="453">
        <v>15</v>
      </c>
      <c r="O267" s="453" t="s">
        <v>307</v>
      </c>
      <c r="P267" s="453">
        <v>1</v>
      </c>
      <c r="Q267" s="453">
        <v>8.5</v>
      </c>
      <c r="R267" s="453">
        <v>19.95</v>
      </c>
      <c r="S267" s="453">
        <v>0</v>
      </c>
      <c r="T267" s="453">
        <v>1</v>
      </c>
      <c r="U267" s="453">
        <v>1</v>
      </c>
      <c r="V267" s="453">
        <v>1</v>
      </c>
      <c r="W267" s="453">
        <v>1</v>
      </c>
      <c r="X267" s="453">
        <v>4</v>
      </c>
      <c r="Y267" s="454" t="s">
        <v>279</v>
      </c>
    </row>
    <row r="268" spans="14:25" ht="20.149999999999999" customHeight="1">
      <c r="N268" s="453">
        <v>15</v>
      </c>
      <c r="O268" s="453" t="s">
        <v>307</v>
      </c>
      <c r="P268" s="453">
        <v>1</v>
      </c>
      <c r="Q268" s="453">
        <v>5</v>
      </c>
      <c r="R268" s="453">
        <v>19.95</v>
      </c>
      <c r="S268" s="453">
        <v>0</v>
      </c>
      <c r="T268" s="453">
        <v>1</v>
      </c>
      <c r="U268" s="453">
        <v>1</v>
      </c>
      <c r="V268" s="453">
        <v>1</v>
      </c>
      <c r="W268" s="453">
        <v>1</v>
      </c>
      <c r="X268" s="453">
        <v>4</v>
      </c>
      <c r="Y268" s="454" t="s">
        <v>279</v>
      </c>
    </row>
    <row r="269" spans="14:25" ht="20.149999999999999" customHeight="1">
      <c r="N269" s="453">
        <v>15</v>
      </c>
      <c r="O269" s="453" t="s">
        <v>307</v>
      </c>
      <c r="P269" s="453">
        <v>1</v>
      </c>
      <c r="Q269" s="453">
        <v>8</v>
      </c>
      <c r="R269" s="453">
        <v>21</v>
      </c>
      <c r="S269" s="453">
        <v>0</v>
      </c>
      <c r="T269" s="453">
        <v>1</v>
      </c>
      <c r="U269" s="453">
        <v>1</v>
      </c>
      <c r="V269" s="453">
        <v>1</v>
      </c>
      <c r="W269" s="453">
        <v>1</v>
      </c>
      <c r="X269" s="453">
        <v>4</v>
      </c>
      <c r="Y269" s="454" t="s">
        <v>279</v>
      </c>
    </row>
    <row r="270" spans="14:25" ht="20.149999999999999" customHeight="1">
      <c r="N270" s="453">
        <v>15</v>
      </c>
      <c r="O270" s="453" t="s">
        <v>307</v>
      </c>
      <c r="P270" s="453">
        <v>1</v>
      </c>
      <c r="Q270" s="453">
        <v>5</v>
      </c>
      <c r="R270" s="453">
        <v>21</v>
      </c>
      <c r="S270" s="453">
        <v>0</v>
      </c>
      <c r="T270" s="453">
        <v>1</v>
      </c>
      <c r="U270" s="453">
        <v>1</v>
      </c>
      <c r="V270" s="453">
        <v>1</v>
      </c>
      <c r="W270" s="453">
        <v>1</v>
      </c>
      <c r="X270" s="453">
        <v>4</v>
      </c>
      <c r="Y270" s="454" t="s">
        <v>279</v>
      </c>
    </row>
    <row r="271" spans="14:25" ht="20.149999999999999" customHeight="1">
      <c r="N271" s="453">
        <v>15</v>
      </c>
      <c r="O271" s="453" t="s">
        <v>307</v>
      </c>
      <c r="P271" s="453">
        <v>1</v>
      </c>
      <c r="Q271" s="453">
        <v>15</v>
      </c>
      <c r="R271" s="453">
        <v>16.275000000000002</v>
      </c>
      <c r="S271" s="453">
        <v>0</v>
      </c>
      <c r="T271" s="453">
        <v>1</v>
      </c>
      <c r="U271" s="453">
        <v>1</v>
      </c>
      <c r="V271" s="453">
        <v>1</v>
      </c>
      <c r="W271" s="453">
        <v>1</v>
      </c>
      <c r="X271" s="453">
        <v>4</v>
      </c>
      <c r="Y271" s="454" t="s">
        <v>279</v>
      </c>
    </row>
    <row r="272" spans="14:25" ht="20.149999999999999" customHeight="1">
      <c r="N272" s="453">
        <v>15</v>
      </c>
      <c r="O272" s="453" t="s">
        <v>307</v>
      </c>
      <c r="P272" s="453">
        <v>1</v>
      </c>
      <c r="Q272" s="453">
        <v>4.5</v>
      </c>
      <c r="R272" s="453">
        <v>16.275000000000002</v>
      </c>
      <c r="S272" s="453">
        <v>0</v>
      </c>
      <c r="T272" s="453">
        <v>1</v>
      </c>
      <c r="U272" s="453">
        <v>1</v>
      </c>
      <c r="V272" s="453">
        <v>1</v>
      </c>
      <c r="W272" s="453">
        <v>1</v>
      </c>
      <c r="X272" s="453">
        <v>4</v>
      </c>
      <c r="Y272" s="454" t="s">
        <v>279</v>
      </c>
    </row>
    <row r="273" spans="14:25" ht="20.149999999999999" customHeight="1">
      <c r="N273" s="453">
        <v>15</v>
      </c>
      <c r="O273" s="453" t="s">
        <v>307</v>
      </c>
      <c r="P273" s="453">
        <v>1</v>
      </c>
      <c r="Q273" s="453">
        <v>8</v>
      </c>
      <c r="R273" s="453">
        <v>13.125</v>
      </c>
      <c r="S273" s="453">
        <v>0</v>
      </c>
      <c r="T273" s="453">
        <v>1</v>
      </c>
      <c r="U273" s="453">
        <v>1</v>
      </c>
      <c r="V273" s="453">
        <v>1</v>
      </c>
      <c r="W273" s="453">
        <v>1</v>
      </c>
      <c r="X273" s="453">
        <v>4</v>
      </c>
      <c r="Y273" s="454" t="s">
        <v>279</v>
      </c>
    </row>
    <row r="274" spans="14:25" ht="20.149999999999999" customHeight="1">
      <c r="N274" s="453">
        <v>15</v>
      </c>
      <c r="O274" s="453" t="s">
        <v>307</v>
      </c>
      <c r="P274" s="453" t="s">
        <v>303</v>
      </c>
      <c r="Q274" s="453" t="s">
        <v>303</v>
      </c>
      <c r="R274" s="453" t="s">
        <v>303</v>
      </c>
      <c r="S274" s="453" t="s">
        <v>303</v>
      </c>
      <c r="T274" s="453" t="s">
        <v>303</v>
      </c>
      <c r="U274" s="453" t="s">
        <v>303</v>
      </c>
      <c r="V274" s="453" t="s">
        <v>303</v>
      </c>
      <c r="W274" s="453" t="s">
        <v>303</v>
      </c>
      <c r="X274" s="453" t="s">
        <v>303</v>
      </c>
      <c r="Y274" s="454" t="s">
        <v>303</v>
      </c>
    </row>
    <row r="275" spans="14:25" ht="20.149999999999999" customHeight="1">
      <c r="N275" s="453">
        <v>15</v>
      </c>
      <c r="O275" s="453" t="s">
        <v>307</v>
      </c>
      <c r="P275" s="453">
        <v>2</v>
      </c>
      <c r="Q275" s="453">
        <v>0</v>
      </c>
      <c r="R275" s="453">
        <v>16.8</v>
      </c>
      <c r="S275" s="453">
        <v>0</v>
      </c>
      <c r="T275" s="453">
        <v>1</v>
      </c>
      <c r="U275" s="453">
        <v>1</v>
      </c>
      <c r="V275" s="453">
        <v>1</v>
      </c>
      <c r="W275" s="453">
        <v>1</v>
      </c>
      <c r="X275" s="453">
        <v>4</v>
      </c>
      <c r="Y275" s="454" t="s">
        <v>279</v>
      </c>
    </row>
    <row r="276" spans="14:25" ht="20.149999999999999" customHeight="1">
      <c r="N276" s="453">
        <v>15</v>
      </c>
      <c r="O276" s="453" t="s">
        <v>307</v>
      </c>
      <c r="P276" s="453">
        <v>2</v>
      </c>
      <c r="Q276" s="453">
        <v>4</v>
      </c>
      <c r="R276" s="453">
        <v>16.8</v>
      </c>
      <c r="S276" s="453">
        <v>0</v>
      </c>
      <c r="T276" s="453">
        <v>1</v>
      </c>
      <c r="U276" s="453">
        <v>1</v>
      </c>
      <c r="V276" s="453">
        <v>1</v>
      </c>
      <c r="W276" s="453">
        <v>1</v>
      </c>
      <c r="X276" s="453">
        <v>4</v>
      </c>
      <c r="Y276" s="454" t="s">
        <v>279</v>
      </c>
    </row>
    <row r="277" spans="14:25" ht="20.149999999999999" customHeight="1">
      <c r="N277" s="453">
        <v>15</v>
      </c>
      <c r="O277" s="453" t="s">
        <v>307</v>
      </c>
      <c r="P277" s="453">
        <v>2</v>
      </c>
      <c r="Q277" s="453">
        <v>8</v>
      </c>
      <c r="R277" s="453">
        <v>23.1</v>
      </c>
      <c r="S277" s="453">
        <v>0</v>
      </c>
      <c r="T277" s="453">
        <v>1</v>
      </c>
      <c r="U277" s="453">
        <v>1</v>
      </c>
      <c r="V277" s="453">
        <v>1</v>
      </c>
      <c r="W277" s="453">
        <v>1</v>
      </c>
      <c r="X277" s="453">
        <v>4</v>
      </c>
      <c r="Y277" s="454" t="s">
        <v>279</v>
      </c>
    </row>
    <row r="278" spans="14:25" ht="20.149999999999999" customHeight="1">
      <c r="N278" s="453">
        <v>15</v>
      </c>
      <c r="O278" s="453" t="s">
        <v>307</v>
      </c>
      <c r="P278" s="453">
        <v>2</v>
      </c>
      <c r="Q278" s="453">
        <v>4</v>
      </c>
      <c r="R278" s="453">
        <v>23.1</v>
      </c>
      <c r="S278" s="453">
        <v>0</v>
      </c>
      <c r="T278" s="453">
        <v>1</v>
      </c>
      <c r="U278" s="453">
        <v>1</v>
      </c>
      <c r="V278" s="453">
        <v>1</v>
      </c>
      <c r="W278" s="453">
        <v>1</v>
      </c>
      <c r="X278" s="453">
        <v>4</v>
      </c>
      <c r="Y278" s="454" t="s">
        <v>279</v>
      </c>
    </row>
    <row r="279" spans="14:25" ht="20.149999999999999" customHeight="1">
      <c r="N279" s="453">
        <v>15</v>
      </c>
      <c r="O279" s="453" t="s">
        <v>307</v>
      </c>
      <c r="P279" s="453">
        <v>2</v>
      </c>
      <c r="Q279" s="453">
        <v>4</v>
      </c>
      <c r="R279" s="453">
        <v>23.1</v>
      </c>
      <c r="S279" s="453">
        <v>0</v>
      </c>
      <c r="T279" s="453">
        <v>1</v>
      </c>
      <c r="U279" s="453">
        <v>1</v>
      </c>
      <c r="V279" s="453">
        <v>1</v>
      </c>
      <c r="W279" s="453">
        <v>1</v>
      </c>
      <c r="X279" s="453">
        <v>4</v>
      </c>
      <c r="Y279" s="454" t="s">
        <v>279</v>
      </c>
    </row>
    <row r="280" spans="14:25" ht="20.149999999999999" customHeight="1">
      <c r="N280" s="453">
        <v>15</v>
      </c>
      <c r="O280" s="453" t="s">
        <v>307</v>
      </c>
      <c r="P280" s="453">
        <v>2</v>
      </c>
      <c r="Q280" s="453">
        <v>20</v>
      </c>
      <c r="R280" s="453">
        <v>10.5</v>
      </c>
      <c r="S280" s="453">
        <v>0</v>
      </c>
      <c r="T280" s="453">
        <v>1</v>
      </c>
      <c r="U280" s="453">
        <v>1</v>
      </c>
      <c r="V280" s="453">
        <v>1</v>
      </c>
      <c r="W280" s="453">
        <v>1</v>
      </c>
      <c r="X280" s="453">
        <v>4</v>
      </c>
      <c r="Y280" s="454" t="s">
        <v>279</v>
      </c>
    </row>
    <row r="281" spans="14:25" ht="20.149999999999999" customHeight="1">
      <c r="N281" s="453">
        <v>15</v>
      </c>
      <c r="O281" s="453" t="s">
        <v>307</v>
      </c>
      <c r="P281" s="453">
        <v>2</v>
      </c>
      <c r="Q281" s="453">
        <v>10</v>
      </c>
      <c r="R281" s="453">
        <v>10.5</v>
      </c>
      <c r="S281" s="453">
        <v>0</v>
      </c>
      <c r="T281" s="453">
        <v>1</v>
      </c>
      <c r="U281" s="453">
        <v>1</v>
      </c>
      <c r="V281" s="453">
        <v>1</v>
      </c>
      <c r="W281" s="453">
        <v>1</v>
      </c>
      <c r="X281" s="453">
        <v>4</v>
      </c>
      <c r="Y281" s="454" t="s">
        <v>279</v>
      </c>
    </row>
    <row r="282" spans="14:25" ht="20.149999999999999" customHeight="1">
      <c r="N282" s="453">
        <v>15</v>
      </c>
      <c r="O282" s="453" t="s">
        <v>307</v>
      </c>
      <c r="P282" s="453">
        <v>2</v>
      </c>
      <c r="Q282" s="453">
        <v>10</v>
      </c>
      <c r="R282" s="453">
        <v>7.3500000000000005</v>
      </c>
      <c r="S282" s="453">
        <v>0</v>
      </c>
      <c r="T282" s="453">
        <v>1</v>
      </c>
      <c r="U282" s="453">
        <v>1</v>
      </c>
      <c r="V282" s="453">
        <v>1</v>
      </c>
      <c r="W282" s="453">
        <v>1</v>
      </c>
      <c r="X282" s="453">
        <v>4</v>
      </c>
      <c r="Y282" s="454" t="s">
        <v>279</v>
      </c>
    </row>
    <row r="283" spans="14:25" ht="20.149999999999999" customHeight="1">
      <c r="N283" s="453" t="s">
        <v>304</v>
      </c>
      <c r="O283" s="453" t="s">
        <v>304</v>
      </c>
      <c r="P283" s="453" t="s">
        <v>304</v>
      </c>
      <c r="Q283" s="453" t="s">
        <v>304</v>
      </c>
      <c r="R283" s="453" t="s">
        <v>304</v>
      </c>
      <c r="S283" s="453" t="s">
        <v>304</v>
      </c>
      <c r="T283" s="453" t="s">
        <v>304</v>
      </c>
      <c r="U283" s="453" t="s">
        <v>304</v>
      </c>
      <c r="V283" s="453" t="s">
        <v>304</v>
      </c>
      <c r="W283" s="453" t="s">
        <v>304</v>
      </c>
      <c r="X283" s="453" t="s">
        <v>304</v>
      </c>
      <c r="Y283" s="454" t="s">
        <v>304</v>
      </c>
    </row>
    <row r="284" spans="14:25" ht="20.149999999999999" customHeight="1">
      <c r="N284" s="453">
        <v>16</v>
      </c>
      <c r="O284" s="453" t="s">
        <v>308</v>
      </c>
      <c r="P284" s="453">
        <v>1</v>
      </c>
      <c r="Q284" s="453">
        <v>0</v>
      </c>
      <c r="R284" s="453">
        <v>12</v>
      </c>
      <c r="S284" s="453">
        <v>0</v>
      </c>
      <c r="T284" s="453">
        <v>1</v>
      </c>
      <c r="U284" s="453">
        <v>1</v>
      </c>
      <c r="V284" s="453">
        <v>1</v>
      </c>
      <c r="W284" s="453">
        <v>1</v>
      </c>
      <c r="X284" s="453">
        <v>4</v>
      </c>
      <c r="Y284" s="454" t="s">
        <v>279</v>
      </c>
    </row>
    <row r="285" spans="14:25" ht="20.149999999999999" customHeight="1">
      <c r="N285" s="453">
        <v>16</v>
      </c>
      <c r="O285" s="453" t="s">
        <v>308</v>
      </c>
      <c r="P285" s="453">
        <v>1</v>
      </c>
      <c r="Q285" s="453">
        <v>12</v>
      </c>
      <c r="R285" s="453">
        <v>20</v>
      </c>
      <c r="S285" s="453">
        <v>0</v>
      </c>
      <c r="T285" s="453">
        <v>1</v>
      </c>
      <c r="U285" s="453">
        <v>1</v>
      </c>
      <c r="V285" s="453">
        <v>1</v>
      </c>
      <c r="W285" s="453">
        <v>1</v>
      </c>
      <c r="X285" s="453">
        <v>4</v>
      </c>
      <c r="Y285" s="454" t="s">
        <v>279</v>
      </c>
    </row>
    <row r="286" spans="14:25" ht="20.149999999999999" customHeight="1">
      <c r="N286" s="453">
        <v>16</v>
      </c>
      <c r="O286" s="453" t="s">
        <v>308</v>
      </c>
      <c r="P286" s="453">
        <v>1</v>
      </c>
      <c r="Q286" s="453">
        <v>4</v>
      </c>
      <c r="R286" s="453">
        <v>20</v>
      </c>
      <c r="S286" s="453">
        <v>0</v>
      </c>
      <c r="T286" s="453">
        <v>1</v>
      </c>
      <c r="U286" s="453">
        <v>1</v>
      </c>
      <c r="V286" s="453">
        <v>1</v>
      </c>
      <c r="W286" s="453">
        <v>1</v>
      </c>
      <c r="X286" s="453">
        <v>4</v>
      </c>
      <c r="Y286" s="454" t="s">
        <v>279</v>
      </c>
    </row>
    <row r="287" spans="14:25" ht="20.149999999999999" customHeight="1">
      <c r="N287" s="453">
        <v>16</v>
      </c>
      <c r="O287" s="453" t="s">
        <v>308</v>
      </c>
      <c r="P287" s="453">
        <v>1</v>
      </c>
      <c r="Q287" s="453">
        <v>4</v>
      </c>
      <c r="R287" s="453">
        <v>20</v>
      </c>
      <c r="S287" s="453">
        <v>0</v>
      </c>
      <c r="T287" s="453">
        <v>1</v>
      </c>
      <c r="U287" s="453">
        <v>1</v>
      </c>
      <c r="V287" s="453">
        <v>1</v>
      </c>
      <c r="W287" s="453">
        <v>1</v>
      </c>
      <c r="X287" s="453">
        <v>4</v>
      </c>
      <c r="Y287" s="454" t="s">
        <v>279</v>
      </c>
    </row>
    <row r="288" spans="14:25" ht="20.149999999999999" customHeight="1">
      <c r="N288" s="453">
        <v>16</v>
      </c>
      <c r="O288" s="453" t="s">
        <v>308</v>
      </c>
      <c r="P288" s="453">
        <v>1</v>
      </c>
      <c r="Q288" s="453">
        <v>34</v>
      </c>
      <c r="R288" s="453">
        <v>19</v>
      </c>
      <c r="S288" s="453">
        <v>0</v>
      </c>
      <c r="T288" s="453">
        <v>1</v>
      </c>
      <c r="U288" s="453">
        <v>1</v>
      </c>
      <c r="V288" s="453">
        <v>1</v>
      </c>
      <c r="W288" s="453">
        <v>1</v>
      </c>
      <c r="X288" s="453">
        <v>4</v>
      </c>
      <c r="Y288" s="454" t="s">
        <v>279</v>
      </c>
    </row>
    <row r="289" spans="14:25" ht="20.149999999999999" customHeight="1">
      <c r="N289" s="453">
        <v>16</v>
      </c>
      <c r="O289" s="453" t="s">
        <v>308</v>
      </c>
      <c r="P289" s="453">
        <v>1</v>
      </c>
      <c r="Q289" s="453">
        <v>4</v>
      </c>
      <c r="R289" s="453">
        <v>18</v>
      </c>
      <c r="S289" s="453">
        <v>0</v>
      </c>
      <c r="T289" s="453">
        <v>1</v>
      </c>
      <c r="U289" s="453">
        <v>1</v>
      </c>
      <c r="V289" s="453">
        <v>1</v>
      </c>
      <c r="W289" s="453">
        <v>1</v>
      </c>
      <c r="X289" s="453">
        <v>4</v>
      </c>
      <c r="Y289" s="454" t="s">
        <v>279</v>
      </c>
    </row>
    <row r="290" spans="14:25" ht="20.149999999999999" customHeight="1">
      <c r="N290" s="453">
        <v>16</v>
      </c>
      <c r="O290" s="453" t="s">
        <v>308</v>
      </c>
      <c r="P290" s="453">
        <v>1</v>
      </c>
      <c r="Q290" s="453">
        <v>4</v>
      </c>
      <c r="R290" s="453">
        <v>18</v>
      </c>
      <c r="S290" s="453">
        <v>0</v>
      </c>
      <c r="T290" s="453">
        <v>1</v>
      </c>
      <c r="U290" s="453">
        <v>1</v>
      </c>
      <c r="V290" s="453">
        <v>1</v>
      </c>
      <c r="W290" s="453">
        <v>1</v>
      </c>
      <c r="X290" s="453">
        <v>4</v>
      </c>
      <c r="Y290" s="454" t="s">
        <v>279</v>
      </c>
    </row>
    <row r="291" spans="14:25" ht="20.149999999999999" customHeight="1">
      <c r="N291" s="453">
        <v>16</v>
      </c>
      <c r="O291" s="453" t="s">
        <v>308</v>
      </c>
      <c r="P291" s="453">
        <v>1</v>
      </c>
      <c r="Q291" s="453">
        <v>27</v>
      </c>
      <c r="R291" s="453">
        <v>20</v>
      </c>
      <c r="S291" s="453">
        <v>0</v>
      </c>
      <c r="T291" s="453">
        <v>1</v>
      </c>
      <c r="U291" s="453">
        <v>1</v>
      </c>
      <c r="V291" s="453">
        <v>1</v>
      </c>
      <c r="W291" s="453">
        <v>1</v>
      </c>
      <c r="X291" s="453">
        <v>4</v>
      </c>
      <c r="Y291" s="454" t="s">
        <v>279</v>
      </c>
    </row>
    <row r="292" spans="14:25" ht="20.149999999999999" customHeight="1">
      <c r="N292" s="453">
        <v>16</v>
      </c>
      <c r="O292" s="453" t="s">
        <v>308</v>
      </c>
      <c r="P292" s="453">
        <v>1</v>
      </c>
      <c r="Q292" s="453">
        <v>6</v>
      </c>
      <c r="R292" s="453">
        <v>15</v>
      </c>
      <c r="S292" s="453">
        <v>0</v>
      </c>
      <c r="T292" s="453">
        <v>1</v>
      </c>
      <c r="U292" s="453">
        <v>1</v>
      </c>
      <c r="V292" s="453">
        <v>1</v>
      </c>
      <c r="W292" s="453">
        <v>1</v>
      </c>
      <c r="X292" s="453">
        <v>4</v>
      </c>
      <c r="Y292" s="454" t="s">
        <v>279</v>
      </c>
    </row>
    <row r="293" spans="14:25" ht="20.149999999999999" customHeight="1">
      <c r="N293" s="453" t="s">
        <v>304</v>
      </c>
      <c r="O293" s="453" t="s">
        <v>304</v>
      </c>
      <c r="P293" s="453" t="s">
        <v>304</v>
      </c>
      <c r="Q293" s="453" t="s">
        <v>304</v>
      </c>
      <c r="R293" s="453" t="s">
        <v>304</v>
      </c>
      <c r="S293" s="453" t="s">
        <v>304</v>
      </c>
      <c r="T293" s="453" t="s">
        <v>304</v>
      </c>
      <c r="U293" s="453" t="s">
        <v>304</v>
      </c>
      <c r="V293" s="453" t="s">
        <v>304</v>
      </c>
      <c r="W293" s="453" t="s">
        <v>304</v>
      </c>
      <c r="X293" s="453" t="s">
        <v>304</v>
      </c>
      <c r="Y293" s="454" t="s">
        <v>304</v>
      </c>
    </row>
    <row r="294" spans="14:25" ht="20.149999999999999" customHeight="1">
      <c r="N294" s="453">
        <v>17</v>
      </c>
      <c r="O294" s="453" t="s">
        <v>309</v>
      </c>
      <c r="P294" s="453">
        <v>1</v>
      </c>
      <c r="Q294" s="453">
        <v>0</v>
      </c>
      <c r="R294" s="453">
        <v>12</v>
      </c>
      <c r="S294" s="453">
        <v>0</v>
      </c>
      <c r="T294" s="453">
        <v>1</v>
      </c>
      <c r="U294" s="453">
        <v>1</v>
      </c>
      <c r="V294" s="453">
        <v>1</v>
      </c>
      <c r="W294" s="453">
        <v>1</v>
      </c>
      <c r="X294" s="453">
        <v>4</v>
      </c>
      <c r="Y294" s="454" t="s">
        <v>279</v>
      </c>
    </row>
    <row r="295" spans="14:25" ht="20.149999999999999" customHeight="1">
      <c r="N295" s="453">
        <v>17</v>
      </c>
      <c r="O295" s="453" t="s">
        <v>309</v>
      </c>
      <c r="P295" s="453">
        <v>1</v>
      </c>
      <c r="Q295" s="453">
        <v>15</v>
      </c>
      <c r="R295" s="453">
        <v>22</v>
      </c>
      <c r="S295" s="453">
        <v>0</v>
      </c>
      <c r="T295" s="453">
        <v>1</v>
      </c>
      <c r="U295" s="453">
        <v>1</v>
      </c>
      <c r="V295" s="453">
        <v>1</v>
      </c>
      <c r="W295" s="453">
        <v>1</v>
      </c>
      <c r="X295" s="453">
        <v>4</v>
      </c>
      <c r="Y295" s="454" t="s">
        <v>279</v>
      </c>
    </row>
    <row r="296" spans="14:25" ht="20.149999999999999" customHeight="1">
      <c r="N296" s="453">
        <v>17</v>
      </c>
      <c r="O296" s="453" t="s">
        <v>309</v>
      </c>
      <c r="P296" s="453">
        <v>1</v>
      </c>
      <c r="Q296" s="453">
        <v>4</v>
      </c>
      <c r="R296" s="453">
        <v>22</v>
      </c>
      <c r="S296" s="453">
        <v>0</v>
      </c>
      <c r="T296" s="453">
        <v>1</v>
      </c>
      <c r="U296" s="453">
        <v>1</v>
      </c>
      <c r="V296" s="453">
        <v>1</v>
      </c>
      <c r="W296" s="453">
        <v>1</v>
      </c>
      <c r="X296" s="453">
        <v>4</v>
      </c>
      <c r="Y296" s="454" t="s">
        <v>279</v>
      </c>
    </row>
    <row r="297" spans="14:25" ht="20.149999999999999" customHeight="1">
      <c r="N297" s="453">
        <v>17</v>
      </c>
      <c r="O297" s="453" t="s">
        <v>309</v>
      </c>
      <c r="P297" s="453">
        <v>1</v>
      </c>
      <c r="Q297" s="453">
        <v>4</v>
      </c>
      <c r="R297" s="453">
        <v>22</v>
      </c>
      <c r="S297" s="453">
        <v>0</v>
      </c>
      <c r="T297" s="453">
        <v>1</v>
      </c>
      <c r="U297" s="453">
        <v>1</v>
      </c>
      <c r="V297" s="453">
        <v>1</v>
      </c>
      <c r="W297" s="453">
        <v>1</v>
      </c>
      <c r="X297" s="453">
        <v>4</v>
      </c>
      <c r="Y297" s="454" t="s">
        <v>279</v>
      </c>
    </row>
    <row r="298" spans="14:25" ht="20.149999999999999" customHeight="1">
      <c r="N298" s="453">
        <v>17</v>
      </c>
      <c r="O298" s="453" t="s">
        <v>309</v>
      </c>
      <c r="P298" s="453">
        <v>1</v>
      </c>
      <c r="Q298" s="453">
        <v>29</v>
      </c>
      <c r="R298" s="453">
        <v>22</v>
      </c>
      <c r="S298" s="453">
        <v>0</v>
      </c>
      <c r="T298" s="453">
        <v>1</v>
      </c>
      <c r="U298" s="453">
        <v>1</v>
      </c>
      <c r="V298" s="453">
        <v>1</v>
      </c>
      <c r="W298" s="453">
        <v>1</v>
      </c>
      <c r="X298" s="453">
        <v>4</v>
      </c>
      <c r="Y298" s="454" t="s">
        <v>279</v>
      </c>
    </row>
    <row r="299" spans="14:25" ht="20.149999999999999" customHeight="1">
      <c r="N299" s="453">
        <v>17</v>
      </c>
      <c r="O299" s="453" t="s">
        <v>309</v>
      </c>
      <c r="P299" s="453">
        <v>1</v>
      </c>
      <c r="Q299" s="453">
        <v>4</v>
      </c>
      <c r="R299" s="453">
        <v>22</v>
      </c>
      <c r="S299" s="453">
        <v>0</v>
      </c>
      <c r="T299" s="453">
        <v>1</v>
      </c>
      <c r="U299" s="453">
        <v>1</v>
      </c>
      <c r="V299" s="453">
        <v>1</v>
      </c>
      <c r="W299" s="453">
        <v>1</v>
      </c>
      <c r="X299" s="453">
        <v>4</v>
      </c>
      <c r="Y299" s="454" t="s">
        <v>279</v>
      </c>
    </row>
    <row r="300" spans="14:25" ht="20.149999999999999" customHeight="1">
      <c r="N300" s="453">
        <v>17</v>
      </c>
      <c r="O300" s="453" t="s">
        <v>309</v>
      </c>
      <c r="P300" s="453">
        <v>1</v>
      </c>
      <c r="Q300" s="453">
        <v>4</v>
      </c>
      <c r="R300" s="453">
        <v>22</v>
      </c>
      <c r="S300" s="453">
        <v>0</v>
      </c>
      <c r="T300" s="453">
        <v>1</v>
      </c>
      <c r="U300" s="453">
        <v>1</v>
      </c>
      <c r="V300" s="453">
        <v>1</v>
      </c>
      <c r="W300" s="453">
        <v>1</v>
      </c>
      <c r="X300" s="453">
        <v>4</v>
      </c>
      <c r="Y300" s="454" t="s">
        <v>279</v>
      </c>
    </row>
    <row r="301" spans="14:25" ht="20.149999999999999" customHeight="1">
      <c r="N301" s="453">
        <v>17</v>
      </c>
      <c r="O301" s="453" t="s">
        <v>309</v>
      </c>
      <c r="P301" s="453">
        <v>1</v>
      </c>
      <c r="Q301" s="453">
        <v>15</v>
      </c>
      <c r="R301" s="453">
        <v>16</v>
      </c>
      <c r="S301" s="453">
        <v>0</v>
      </c>
      <c r="T301" s="453">
        <v>1</v>
      </c>
      <c r="U301" s="453">
        <v>1</v>
      </c>
      <c r="V301" s="453">
        <v>1</v>
      </c>
      <c r="W301" s="453">
        <v>1</v>
      </c>
      <c r="X301" s="453">
        <v>4</v>
      </c>
      <c r="Y301" s="454" t="s">
        <v>279</v>
      </c>
    </row>
    <row r="302" spans="14:25" ht="20.149999999999999" customHeight="1">
      <c r="N302" s="453" t="s">
        <v>304</v>
      </c>
      <c r="O302" s="453" t="s">
        <v>304</v>
      </c>
      <c r="P302" s="453" t="s">
        <v>304</v>
      </c>
      <c r="Q302" s="453" t="s">
        <v>304</v>
      </c>
      <c r="R302" s="453" t="s">
        <v>304</v>
      </c>
      <c r="S302" s="453" t="s">
        <v>304</v>
      </c>
      <c r="T302" s="453" t="s">
        <v>304</v>
      </c>
      <c r="U302" s="453" t="s">
        <v>304</v>
      </c>
      <c r="V302" s="453" t="s">
        <v>304</v>
      </c>
      <c r="W302" s="453" t="s">
        <v>304</v>
      </c>
      <c r="X302" s="453" t="s">
        <v>304</v>
      </c>
      <c r="Y302" s="454" t="s">
        <v>304</v>
      </c>
    </row>
    <row r="303" spans="14:25" ht="20.149999999999999" customHeight="1">
      <c r="N303" s="453">
        <v>18</v>
      </c>
      <c r="O303" s="453" t="s">
        <v>310</v>
      </c>
      <c r="P303" s="453">
        <v>1</v>
      </c>
      <c r="Q303" s="453">
        <v>0</v>
      </c>
      <c r="R303" s="453">
        <v>13</v>
      </c>
      <c r="S303" s="453">
        <v>0</v>
      </c>
      <c r="T303" s="453">
        <v>1</v>
      </c>
      <c r="U303" s="453">
        <v>1</v>
      </c>
      <c r="V303" s="453">
        <v>1</v>
      </c>
      <c r="W303" s="453">
        <v>1</v>
      </c>
      <c r="X303" s="453">
        <v>4</v>
      </c>
      <c r="Y303" s="454" t="s">
        <v>279</v>
      </c>
    </row>
    <row r="304" spans="14:25" ht="20.149999999999999" customHeight="1">
      <c r="N304" s="453">
        <v>18</v>
      </c>
      <c r="O304" s="453" t="s">
        <v>310</v>
      </c>
      <c r="P304" s="453">
        <v>1</v>
      </c>
      <c r="Q304" s="453">
        <v>13</v>
      </c>
      <c r="R304" s="453">
        <v>18</v>
      </c>
      <c r="S304" s="453">
        <v>0</v>
      </c>
      <c r="T304" s="453">
        <v>1</v>
      </c>
      <c r="U304" s="453">
        <v>1</v>
      </c>
      <c r="V304" s="453">
        <v>1</v>
      </c>
      <c r="W304" s="453">
        <v>1</v>
      </c>
      <c r="X304" s="453">
        <v>4</v>
      </c>
      <c r="Y304" s="454" t="s">
        <v>279</v>
      </c>
    </row>
    <row r="305" spans="14:25" ht="20.149999999999999" customHeight="1">
      <c r="N305" s="453">
        <v>18</v>
      </c>
      <c r="O305" s="453" t="s">
        <v>310</v>
      </c>
      <c r="P305" s="453">
        <v>1</v>
      </c>
      <c r="Q305" s="453">
        <v>4</v>
      </c>
      <c r="R305" s="453">
        <v>18</v>
      </c>
      <c r="S305" s="453">
        <v>0</v>
      </c>
      <c r="T305" s="453">
        <v>1</v>
      </c>
      <c r="U305" s="453">
        <v>1</v>
      </c>
      <c r="V305" s="453">
        <v>1</v>
      </c>
      <c r="W305" s="453">
        <v>1</v>
      </c>
      <c r="X305" s="453">
        <v>4</v>
      </c>
      <c r="Y305" s="454" t="s">
        <v>279</v>
      </c>
    </row>
    <row r="306" spans="14:25" ht="20.149999999999999" customHeight="1">
      <c r="N306" s="453">
        <v>18</v>
      </c>
      <c r="O306" s="453" t="s">
        <v>310</v>
      </c>
      <c r="P306" s="453">
        <v>1</v>
      </c>
      <c r="Q306" s="453">
        <v>4</v>
      </c>
      <c r="R306" s="453">
        <v>18</v>
      </c>
      <c r="S306" s="453">
        <v>0</v>
      </c>
      <c r="T306" s="453">
        <v>1</v>
      </c>
      <c r="U306" s="453">
        <v>1</v>
      </c>
      <c r="V306" s="453">
        <v>1</v>
      </c>
      <c r="W306" s="453">
        <v>1</v>
      </c>
      <c r="X306" s="453">
        <v>4</v>
      </c>
      <c r="Y306" s="454" t="s">
        <v>279</v>
      </c>
    </row>
    <row r="307" spans="14:25" ht="20.149999999999999" customHeight="1">
      <c r="N307" s="453">
        <v>18</v>
      </c>
      <c r="O307" s="453" t="s">
        <v>310</v>
      </c>
      <c r="P307" s="453">
        <v>1</v>
      </c>
      <c r="Q307" s="453">
        <v>13</v>
      </c>
      <c r="R307" s="453">
        <v>22</v>
      </c>
      <c r="S307" s="453">
        <v>0</v>
      </c>
      <c r="T307" s="453">
        <v>1</v>
      </c>
      <c r="U307" s="453">
        <v>1</v>
      </c>
      <c r="V307" s="453">
        <v>1</v>
      </c>
      <c r="W307" s="453">
        <v>1</v>
      </c>
      <c r="X307" s="453">
        <v>4</v>
      </c>
      <c r="Y307" s="454" t="s">
        <v>279</v>
      </c>
    </row>
    <row r="308" spans="14:25" ht="20.149999999999999" customHeight="1">
      <c r="N308" s="453">
        <v>18</v>
      </c>
      <c r="O308" s="453" t="s">
        <v>310</v>
      </c>
      <c r="P308" s="453">
        <v>1</v>
      </c>
      <c r="Q308" s="453">
        <v>4</v>
      </c>
      <c r="R308" s="453">
        <v>22</v>
      </c>
      <c r="S308" s="453">
        <v>0</v>
      </c>
      <c r="T308" s="453">
        <v>1</v>
      </c>
      <c r="U308" s="453">
        <v>1</v>
      </c>
      <c r="V308" s="453">
        <v>1</v>
      </c>
      <c r="W308" s="453">
        <v>1</v>
      </c>
      <c r="X308" s="453">
        <v>4</v>
      </c>
      <c r="Y308" s="454" t="s">
        <v>279</v>
      </c>
    </row>
    <row r="309" spans="14:25" ht="20.149999999999999" customHeight="1">
      <c r="N309" s="453">
        <v>18</v>
      </c>
      <c r="O309" s="453" t="s">
        <v>310</v>
      </c>
      <c r="P309" s="453">
        <v>1</v>
      </c>
      <c r="Q309" s="453">
        <v>36</v>
      </c>
      <c r="R309" s="453">
        <v>22</v>
      </c>
      <c r="S309" s="453">
        <v>0</v>
      </c>
      <c r="T309" s="453">
        <v>1</v>
      </c>
      <c r="U309" s="453">
        <v>1</v>
      </c>
      <c r="V309" s="453">
        <v>1</v>
      </c>
      <c r="W309" s="453">
        <v>1</v>
      </c>
      <c r="X309" s="453">
        <v>4</v>
      </c>
      <c r="Y309" s="454" t="s">
        <v>279</v>
      </c>
    </row>
    <row r="310" spans="14:25" ht="20.149999999999999" customHeight="1">
      <c r="N310" s="453">
        <v>18</v>
      </c>
      <c r="O310" s="453" t="s">
        <v>310</v>
      </c>
      <c r="P310" s="453">
        <v>1</v>
      </c>
      <c r="Q310" s="453">
        <v>4</v>
      </c>
      <c r="R310" s="453">
        <v>22</v>
      </c>
      <c r="S310" s="453">
        <v>0</v>
      </c>
      <c r="T310" s="453">
        <v>1</v>
      </c>
      <c r="U310" s="453">
        <v>1</v>
      </c>
      <c r="V310" s="453">
        <v>1</v>
      </c>
      <c r="W310" s="453">
        <v>1</v>
      </c>
      <c r="X310" s="453">
        <v>4</v>
      </c>
      <c r="Y310" s="454" t="s">
        <v>279</v>
      </c>
    </row>
    <row r="311" spans="14:25" ht="20.149999999999999" customHeight="1">
      <c r="N311" s="453">
        <v>18</v>
      </c>
      <c r="O311" s="453" t="s">
        <v>310</v>
      </c>
      <c r="P311" s="453">
        <v>1</v>
      </c>
      <c r="Q311" s="453">
        <v>13</v>
      </c>
      <c r="R311" s="453">
        <v>21</v>
      </c>
      <c r="S311" s="453">
        <v>0</v>
      </c>
      <c r="T311" s="453">
        <v>1</v>
      </c>
      <c r="U311" s="453">
        <v>1</v>
      </c>
      <c r="V311" s="453">
        <v>1</v>
      </c>
      <c r="W311" s="453">
        <v>1</v>
      </c>
      <c r="X311" s="453">
        <v>4</v>
      </c>
      <c r="Y311" s="454" t="s">
        <v>279</v>
      </c>
    </row>
    <row r="312" spans="14:25" ht="20.149999999999999" customHeight="1">
      <c r="N312" s="453">
        <v>18</v>
      </c>
      <c r="O312" s="453" t="s">
        <v>310</v>
      </c>
      <c r="P312" s="453">
        <v>1</v>
      </c>
      <c r="Q312" s="453">
        <v>4</v>
      </c>
      <c r="R312" s="453">
        <v>21</v>
      </c>
      <c r="S312" s="453">
        <v>0</v>
      </c>
      <c r="T312" s="453">
        <v>1</v>
      </c>
      <c r="U312" s="453">
        <v>1</v>
      </c>
      <c r="V312" s="453">
        <v>1</v>
      </c>
      <c r="W312" s="453">
        <v>1</v>
      </c>
      <c r="X312" s="453">
        <v>4</v>
      </c>
      <c r="Y312" s="454" t="s">
        <v>279</v>
      </c>
    </row>
    <row r="313" spans="14:25" ht="20.149999999999999" customHeight="1">
      <c r="N313" s="453" t="s">
        <v>304</v>
      </c>
      <c r="O313" s="453" t="s">
        <v>304</v>
      </c>
      <c r="P313" s="453" t="s">
        <v>304</v>
      </c>
      <c r="Q313" s="453" t="s">
        <v>304</v>
      </c>
      <c r="R313" s="453" t="s">
        <v>304</v>
      </c>
      <c r="S313" s="453" t="s">
        <v>304</v>
      </c>
      <c r="T313" s="453" t="s">
        <v>304</v>
      </c>
      <c r="U313" s="453" t="s">
        <v>304</v>
      </c>
      <c r="V313" s="453" t="s">
        <v>304</v>
      </c>
      <c r="W313" s="453" t="s">
        <v>304</v>
      </c>
      <c r="X313" s="453" t="s">
        <v>304</v>
      </c>
      <c r="Y313" s="454" t="s">
        <v>304</v>
      </c>
    </row>
    <row r="314" spans="14:25" ht="20.149999999999999" customHeight="1">
      <c r="N314" s="453">
        <v>19</v>
      </c>
      <c r="O314" s="453" t="s">
        <v>285</v>
      </c>
      <c r="P314" s="453">
        <v>1</v>
      </c>
      <c r="Q314" s="453">
        <v>0</v>
      </c>
      <c r="R314" s="453">
        <v>11</v>
      </c>
      <c r="S314" s="453">
        <v>0</v>
      </c>
      <c r="T314" s="453">
        <v>1</v>
      </c>
      <c r="U314" s="453">
        <v>1</v>
      </c>
      <c r="V314" s="453">
        <v>1</v>
      </c>
      <c r="W314" s="453">
        <v>1</v>
      </c>
      <c r="X314" s="453">
        <v>4</v>
      </c>
      <c r="Y314" s="454" t="s">
        <v>279</v>
      </c>
    </row>
    <row r="315" spans="14:25" ht="20.149999999999999" customHeight="1">
      <c r="N315" s="453">
        <v>19</v>
      </c>
      <c r="O315" s="453" t="s">
        <v>285</v>
      </c>
      <c r="P315" s="453">
        <v>1</v>
      </c>
      <c r="Q315" s="453">
        <v>16</v>
      </c>
      <c r="R315" s="453">
        <v>17</v>
      </c>
      <c r="S315" s="453">
        <v>0</v>
      </c>
      <c r="T315" s="453">
        <v>1</v>
      </c>
      <c r="U315" s="453">
        <v>1</v>
      </c>
      <c r="V315" s="453">
        <v>1</v>
      </c>
      <c r="W315" s="453">
        <v>1</v>
      </c>
      <c r="X315" s="453">
        <v>4</v>
      </c>
      <c r="Y315" s="454" t="s">
        <v>279</v>
      </c>
    </row>
    <row r="316" spans="14:25" ht="20.149999999999999" customHeight="1">
      <c r="N316" s="453">
        <v>19</v>
      </c>
      <c r="O316" s="453" t="s">
        <v>285</v>
      </c>
      <c r="P316" s="453">
        <v>1</v>
      </c>
      <c r="Q316" s="453">
        <v>4</v>
      </c>
      <c r="R316" s="453">
        <v>17</v>
      </c>
      <c r="S316" s="453">
        <v>0</v>
      </c>
      <c r="T316" s="453">
        <v>1</v>
      </c>
      <c r="U316" s="453">
        <v>1</v>
      </c>
      <c r="V316" s="453">
        <v>1</v>
      </c>
      <c r="W316" s="453">
        <v>1</v>
      </c>
      <c r="X316" s="453">
        <v>4</v>
      </c>
      <c r="Y316" s="454" t="s">
        <v>279</v>
      </c>
    </row>
    <row r="317" spans="14:25" ht="20.149999999999999" customHeight="1">
      <c r="N317" s="453">
        <v>19</v>
      </c>
      <c r="O317" s="453" t="s">
        <v>285</v>
      </c>
      <c r="P317" s="453">
        <v>1</v>
      </c>
      <c r="Q317" s="453">
        <v>25</v>
      </c>
      <c r="R317" s="453">
        <v>17</v>
      </c>
      <c r="S317" s="453">
        <v>0</v>
      </c>
      <c r="T317" s="453">
        <v>1</v>
      </c>
      <c r="U317" s="453">
        <v>1</v>
      </c>
      <c r="V317" s="453">
        <v>1</v>
      </c>
      <c r="W317" s="453">
        <v>1</v>
      </c>
      <c r="X317" s="453">
        <v>4</v>
      </c>
      <c r="Y317" s="454" t="s">
        <v>279</v>
      </c>
    </row>
    <row r="318" spans="14:25" ht="20.149999999999999" customHeight="1">
      <c r="N318" s="453">
        <v>19</v>
      </c>
      <c r="O318" s="453" t="s">
        <v>285</v>
      </c>
      <c r="P318" s="453">
        <v>1</v>
      </c>
      <c r="Q318" s="453">
        <v>4</v>
      </c>
      <c r="R318" s="453">
        <v>17</v>
      </c>
      <c r="S318" s="453">
        <v>0</v>
      </c>
      <c r="T318" s="453">
        <v>1</v>
      </c>
      <c r="U318" s="453">
        <v>1</v>
      </c>
      <c r="V318" s="453">
        <v>1</v>
      </c>
      <c r="W318" s="453">
        <v>1</v>
      </c>
      <c r="X318" s="453">
        <v>4</v>
      </c>
      <c r="Y318" s="454" t="s">
        <v>279</v>
      </c>
    </row>
    <row r="319" spans="14:25" ht="20.149999999999999" customHeight="1">
      <c r="N319" s="453">
        <v>19</v>
      </c>
      <c r="O319" s="453" t="s">
        <v>285</v>
      </c>
      <c r="P319" s="453">
        <v>1</v>
      </c>
      <c r="Q319" s="453">
        <v>10</v>
      </c>
      <c r="R319" s="453">
        <v>17</v>
      </c>
      <c r="S319" s="453">
        <v>0</v>
      </c>
      <c r="T319" s="453">
        <v>1</v>
      </c>
      <c r="U319" s="453">
        <v>1</v>
      </c>
      <c r="V319" s="453">
        <v>1</v>
      </c>
      <c r="W319" s="453">
        <v>1</v>
      </c>
      <c r="X319" s="453">
        <v>4</v>
      </c>
      <c r="Y319" s="454" t="s">
        <v>279</v>
      </c>
    </row>
    <row r="320" spans="14:25" ht="20.149999999999999" customHeight="1">
      <c r="N320" s="453">
        <v>19</v>
      </c>
      <c r="O320" s="453" t="s">
        <v>285</v>
      </c>
      <c r="P320" s="453">
        <v>1</v>
      </c>
      <c r="Q320" s="453">
        <v>4</v>
      </c>
      <c r="R320" s="453">
        <v>17</v>
      </c>
      <c r="S320" s="453">
        <v>0</v>
      </c>
      <c r="T320" s="453">
        <v>1</v>
      </c>
      <c r="U320" s="453">
        <v>1</v>
      </c>
      <c r="V320" s="453">
        <v>1</v>
      </c>
      <c r="W320" s="453">
        <v>1</v>
      </c>
      <c r="X320" s="453">
        <v>4</v>
      </c>
      <c r="Y320" s="454" t="s">
        <v>279</v>
      </c>
    </row>
    <row r="321" spans="14:25" ht="20.149999999999999" customHeight="1">
      <c r="N321" s="453">
        <v>19</v>
      </c>
      <c r="O321" s="453" t="s">
        <v>285</v>
      </c>
      <c r="P321" s="453">
        <v>1</v>
      </c>
      <c r="Q321" s="453">
        <v>25</v>
      </c>
      <c r="R321" s="453">
        <v>17</v>
      </c>
      <c r="S321" s="453">
        <v>0</v>
      </c>
      <c r="T321" s="453">
        <v>1</v>
      </c>
      <c r="U321" s="453">
        <v>1</v>
      </c>
      <c r="V321" s="453">
        <v>1</v>
      </c>
      <c r="W321" s="453">
        <v>1</v>
      </c>
      <c r="X321" s="453">
        <v>4</v>
      </c>
      <c r="Y321" s="454" t="s">
        <v>279</v>
      </c>
    </row>
    <row r="322" spans="14:25" ht="20.149999999999999" customHeight="1">
      <c r="N322" s="453">
        <v>19</v>
      </c>
      <c r="O322" s="453" t="s">
        <v>285</v>
      </c>
      <c r="P322" s="453">
        <v>1</v>
      </c>
      <c r="Q322" s="453">
        <v>4</v>
      </c>
      <c r="R322" s="453">
        <v>17</v>
      </c>
      <c r="S322" s="453">
        <v>0</v>
      </c>
      <c r="T322" s="453">
        <v>1</v>
      </c>
      <c r="U322" s="453">
        <v>1</v>
      </c>
      <c r="V322" s="453">
        <v>1</v>
      </c>
      <c r="W322" s="453">
        <v>1</v>
      </c>
      <c r="X322" s="453">
        <v>4</v>
      </c>
      <c r="Y322" s="454" t="s">
        <v>279</v>
      </c>
    </row>
    <row r="323" spans="14:25" ht="20.149999999999999" customHeight="1">
      <c r="N323" s="453" t="s">
        <v>304</v>
      </c>
      <c r="O323" s="453" t="s">
        <v>304</v>
      </c>
      <c r="P323" s="453" t="s">
        <v>304</v>
      </c>
      <c r="Q323" s="453" t="s">
        <v>304</v>
      </c>
      <c r="R323" s="453" t="s">
        <v>304</v>
      </c>
      <c r="S323" s="453" t="s">
        <v>304</v>
      </c>
      <c r="T323" s="453" t="s">
        <v>304</v>
      </c>
      <c r="U323" s="453" t="s">
        <v>304</v>
      </c>
      <c r="V323" s="453" t="s">
        <v>304</v>
      </c>
      <c r="W323" s="453" t="s">
        <v>304</v>
      </c>
      <c r="X323" s="453" t="s">
        <v>304</v>
      </c>
      <c r="Y323" s="454" t="s">
        <v>304</v>
      </c>
    </row>
    <row r="324" spans="14:25" ht="20.149999999999999" customHeight="1">
      <c r="N324" s="453">
        <v>20</v>
      </c>
      <c r="O324" s="453" t="s">
        <v>276</v>
      </c>
      <c r="P324" s="453">
        <v>1</v>
      </c>
      <c r="Q324" s="453">
        <v>0</v>
      </c>
      <c r="R324" s="453">
        <v>11</v>
      </c>
      <c r="S324" s="453">
        <v>0</v>
      </c>
      <c r="T324" s="453">
        <v>1</v>
      </c>
      <c r="U324" s="453">
        <v>1</v>
      </c>
      <c r="V324" s="453">
        <v>1</v>
      </c>
      <c r="W324" s="453">
        <v>1</v>
      </c>
      <c r="X324" s="453">
        <v>4</v>
      </c>
      <c r="Y324" s="454" t="s">
        <v>279</v>
      </c>
    </row>
    <row r="325" spans="14:25" ht="20.149999999999999" customHeight="1">
      <c r="N325" s="453">
        <v>20</v>
      </c>
      <c r="O325" s="453" t="s">
        <v>276</v>
      </c>
      <c r="P325" s="453">
        <v>1</v>
      </c>
      <c r="Q325" s="453">
        <v>16</v>
      </c>
      <c r="R325" s="453">
        <v>12</v>
      </c>
      <c r="S325" s="453">
        <v>0</v>
      </c>
      <c r="T325" s="453">
        <v>1</v>
      </c>
      <c r="U325" s="453">
        <v>1</v>
      </c>
      <c r="V325" s="453">
        <v>1</v>
      </c>
      <c r="W325" s="453">
        <v>1</v>
      </c>
      <c r="X325" s="453">
        <v>4</v>
      </c>
      <c r="Y325" s="454" t="s">
        <v>279</v>
      </c>
    </row>
    <row r="326" spans="14:25" ht="20.149999999999999" customHeight="1">
      <c r="N326" s="453">
        <v>20</v>
      </c>
      <c r="O326" s="453" t="s">
        <v>276</v>
      </c>
      <c r="P326" s="453">
        <v>1</v>
      </c>
      <c r="Q326" s="453">
        <v>4</v>
      </c>
      <c r="R326" s="453">
        <v>12</v>
      </c>
      <c r="S326" s="453">
        <v>0</v>
      </c>
      <c r="T326" s="453">
        <v>1</v>
      </c>
      <c r="U326" s="453">
        <v>1</v>
      </c>
      <c r="V326" s="453">
        <v>1</v>
      </c>
      <c r="W326" s="453">
        <v>1</v>
      </c>
      <c r="X326" s="453">
        <v>4</v>
      </c>
      <c r="Y326" s="454" t="s">
        <v>279</v>
      </c>
    </row>
    <row r="327" spans="14:25" ht="20.149999999999999" customHeight="1">
      <c r="N327" s="453">
        <v>20</v>
      </c>
      <c r="O327" s="453" t="s">
        <v>276</v>
      </c>
      <c r="P327" s="453">
        <v>1</v>
      </c>
      <c r="Q327" s="453">
        <v>25</v>
      </c>
      <c r="R327" s="453">
        <v>22</v>
      </c>
      <c r="S327" s="453">
        <v>0</v>
      </c>
      <c r="T327" s="453">
        <v>1</v>
      </c>
      <c r="U327" s="453">
        <v>1</v>
      </c>
      <c r="V327" s="453">
        <v>1</v>
      </c>
      <c r="W327" s="453">
        <v>1</v>
      </c>
      <c r="X327" s="453">
        <v>4</v>
      </c>
      <c r="Y327" s="454" t="s">
        <v>279</v>
      </c>
    </row>
    <row r="328" spans="14:25" ht="20.149999999999999" customHeight="1">
      <c r="N328" s="453">
        <v>20</v>
      </c>
      <c r="O328" s="453" t="s">
        <v>276</v>
      </c>
      <c r="P328" s="453">
        <v>1</v>
      </c>
      <c r="Q328" s="453">
        <v>4</v>
      </c>
      <c r="R328" s="453">
        <v>22</v>
      </c>
      <c r="S328" s="453">
        <v>0</v>
      </c>
      <c r="T328" s="453">
        <v>1</v>
      </c>
      <c r="U328" s="453">
        <v>1</v>
      </c>
      <c r="V328" s="453">
        <v>1</v>
      </c>
      <c r="W328" s="453">
        <v>1</v>
      </c>
      <c r="X328" s="453">
        <v>4</v>
      </c>
      <c r="Y328" s="454" t="s">
        <v>279</v>
      </c>
    </row>
    <row r="329" spans="14:25" ht="20.149999999999999" customHeight="1">
      <c r="N329" s="453">
        <v>20</v>
      </c>
      <c r="O329" s="453" t="s">
        <v>276</v>
      </c>
      <c r="P329" s="453">
        <v>1</v>
      </c>
      <c r="Q329" s="453">
        <v>10</v>
      </c>
      <c r="R329" s="453">
        <v>22</v>
      </c>
      <c r="S329" s="453">
        <v>0</v>
      </c>
      <c r="T329" s="453">
        <v>1</v>
      </c>
      <c r="U329" s="453">
        <v>1</v>
      </c>
      <c r="V329" s="453">
        <v>1</v>
      </c>
      <c r="W329" s="453">
        <v>1</v>
      </c>
      <c r="X329" s="453">
        <v>4</v>
      </c>
      <c r="Y329" s="454" t="s">
        <v>279</v>
      </c>
    </row>
    <row r="330" spans="14:25" ht="20.149999999999999" customHeight="1">
      <c r="N330" s="453">
        <v>20</v>
      </c>
      <c r="O330" s="453" t="s">
        <v>276</v>
      </c>
      <c r="P330" s="453">
        <v>1</v>
      </c>
      <c r="Q330" s="453">
        <v>4</v>
      </c>
      <c r="R330" s="453">
        <v>22</v>
      </c>
      <c r="S330" s="453">
        <v>0</v>
      </c>
      <c r="T330" s="453">
        <v>1</v>
      </c>
      <c r="U330" s="453">
        <v>1</v>
      </c>
      <c r="V330" s="453">
        <v>1</v>
      </c>
      <c r="W330" s="453">
        <v>1</v>
      </c>
      <c r="X330" s="453">
        <v>4</v>
      </c>
      <c r="Y330" s="454" t="s">
        <v>279</v>
      </c>
    </row>
    <row r="331" spans="14:25" ht="20.149999999999999" customHeight="1">
      <c r="N331" s="453">
        <v>20</v>
      </c>
      <c r="O331" s="453" t="s">
        <v>276</v>
      </c>
      <c r="P331" s="453">
        <v>1</v>
      </c>
      <c r="Q331" s="453">
        <v>25</v>
      </c>
      <c r="R331" s="453">
        <v>12</v>
      </c>
      <c r="S331" s="453">
        <v>0</v>
      </c>
      <c r="T331" s="453">
        <v>1</v>
      </c>
      <c r="U331" s="453">
        <v>1</v>
      </c>
      <c r="V331" s="453">
        <v>1</v>
      </c>
      <c r="W331" s="453">
        <v>1</v>
      </c>
      <c r="X331" s="453">
        <v>4</v>
      </c>
      <c r="Y331" s="454" t="s">
        <v>279</v>
      </c>
    </row>
    <row r="332" spans="14:25" ht="20.149999999999999" customHeight="1">
      <c r="N332" s="453">
        <v>20</v>
      </c>
      <c r="O332" s="453" t="s">
        <v>276</v>
      </c>
      <c r="P332" s="453">
        <v>1</v>
      </c>
      <c r="Q332" s="453">
        <v>4</v>
      </c>
      <c r="R332" s="453">
        <v>12</v>
      </c>
      <c r="S332" s="453">
        <v>0</v>
      </c>
      <c r="T332" s="453">
        <v>1</v>
      </c>
      <c r="U332" s="453">
        <v>1</v>
      </c>
      <c r="V332" s="453">
        <v>1</v>
      </c>
      <c r="W332" s="453">
        <v>1</v>
      </c>
      <c r="X332" s="453">
        <v>4</v>
      </c>
      <c r="Y332" s="454" t="s">
        <v>279</v>
      </c>
    </row>
    <row r="333" spans="14:25" ht="20.149999999999999" customHeight="1">
      <c r="N333" s="453" t="s">
        <v>304</v>
      </c>
      <c r="O333" s="453" t="s">
        <v>304</v>
      </c>
      <c r="P333" s="453" t="s">
        <v>304</v>
      </c>
      <c r="Q333" s="453" t="s">
        <v>304</v>
      </c>
      <c r="R333" s="453" t="s">
        <v>304</v>
      </c>
      <c r="S333" s="453" t="s">
        <v>304</v>
      </c>
      <c r="T333" s="453" t="s">
        <v>304</v>
      </c>
      <c r="U333" s="453" t="s">
        <v>304</v>
      </c>
      <c r="V333" s="453" t="s">
        <v>304</v>
      </c>
      <c r="W333" s="453" t="s">
        <v>304</v>
      </c>
      <c r="X333" s="453" t="s">
        <v>304</v>
      </c>
      <c r="Y333" s="454" t="s">
        <v>304</v>
      </c>
    </row>
    <row r="334" spans="14:25" ht="20.149999999999999" customHeight="1">
      <c r="N334" s="453">
        <v>21</v>
      </c>
      <c r="O334" s="453" t="s">
        <v>277</v>
      </c>
      <c r="P334" s="453">
        <v>1</v>
      </c>
      <c r="Q334" s="453">
        <v>0</v>
      </c>
      <c r="R334" s="453">
        <v>6</v>
      </c>
      <c r="S334" s="453">
        <v>0</v>
      </c>
      <c r="T334" s="453">
        <v>1</v>
      </c>
      <c r="U334" s="453">
        <v>1</v>
      </c>
      <c r="V334" s="453">
        <v>1</v>
      </c>
      <c r="W334" s="453">
        <v>1</v>
      </c>
      <c r="X334" s="453">
        <v>4</v>
      </c>
      <c r="Y334" s="454" t="s">
        <v>279</v>
      </c>
    </row>
    <row r="335" spans="14:25" ht="20.149999999999999" customHeight="1">
      <c r="N335" s="453">
        <v>21</v>
      </c>
      <c r="O335" s="453" t="s">
        <v>277</v>
      </c>
      <c r="P335" s="453">
        <v>1</v>
      </c>
      <c r="Q335" s="453">
        <v>22</v>
      </c>
      <c r="R335" s="453">
        <v>13.2</v>
      </c>
      <c r="S335" s="453">
        <v>0</v>
      </c>
      <c r="T335" s="453">
        <v>1</v>
      </c>
      <c r="U335" s="453">
        <v>1</v>
      </c>
      <c r="V335" s="453">
        <v>1</v>
      </c>
      <c r="W335" s="453">
        <v>1</v>
      </c>
      <c r="X335" s="453">
        <v>4</v>
      </c>
      <c r="Y335" s="454" t="s">
        <v>279</v>
      </c>
    </row>
    <row r="336" spans="14:25" ht="20.149999999999999" customHeight="1">
      <c r="N336" s="453">
        <v>21</v>
      </c>
      <c r="O336" s="453" t="s">
        <v>277</v>
      </c>
      <c r="P336" s="453">
        <v>1</v>
      </c>
      <c r="Q336" s="453">
        <v>4.5</v>
      </c>
      <c r="R336" s="453">
        <v>13.2</v>
      </c>
      <c r="S336" s="453">
        <v>0</v>
      </c>
      <c r="T336" s="453">
        <v>1</v>
      </c>
      <c r="U336" s="453">
        <v>1</v>
      </c>
      <c r="V336" s="453">
        <v>1</v>
      </c>
      <c r="W336" s="453">
        <v>1</v>
      </c>
      <c r="X336" s="453">
        <v>4</v>
      </c>
      <c r="Y336" s="454" t="s">
        <v>279</v>
      </c>
    </row>
    <row r="337" spans="14:25" ht="20.149999999999999" customHeight="1">
      <c r="N337" s="453">
        <v>21</v>
      </c>
      <c r="O337" s="453" t="s">
        <v>277</v>
      </c>
      <c r="P337" s="453">
        <v>1</v>
      </c>
      <c r="Q337" s="453">
        <v>4.5</v>
      </c>
      <c r="R337" s="453">
        <v>13.2</v>
      </c>
      <c r="S337" s="453">
        <v>0</v>
      </c>
      <c r="T337" s="453">
        <v>1</v>
      </c>
      <c r="U337" s="453">
        <v>1</v>
      </c>
      <c r="V337" s="453">
        <v>1</v>
      </c>
      <c r="W337" s="453">
        <v>1</v>
      </c>
      <c r="X337" s="453">
        <v>4</v>
      </c>
      <c r="Y337" s="454" t="s">
        <v>279</v>
      </c>
    </row>
    <row r="338" spans="14:25" ht="20.149999999999999" customHeight="1">
      <c r="N338" s="453">
        <v>21</v>
      </c>
      <c r="O338" s="453" t="s">
        <v>277</v>
      </c>
      <c r="P338" s="453">
        <v>1</v>
      </c>
      <c r="Q338" s="453">
        <v>25</v>
      </c>
      <c r="R338" s="453">
        <v>13.2</v>
      </c>
      <c r="S338" s="453">
        <v>0</v>
      </c>
      <c r="T338" s="453">
        <v>1</v>
      </c>
      <c r="U338" s="453">
        <v>1</v>
      </c>
      <c r="V338" s="453">
        <v>1</v>
      </c>
      <c r="W338" s="453">
        <v>1</v>
      </c>
      <c r="X338" s="453">
        <v>4</v>
      </c>
      <c r="Y338" s="454" t="s">
        <v>279</v>
      </c>
    </row>
    <row r="339" spans="14:25" ht="20.149999999999999" customHeight="1">
      <c r="N339" s="453">
        <v>21</v>
      </c>
      <c r="O339" s="453" t="s">
        <v>277</v>
      </c>
      <c r="P339" s="453">
        <v>1</v>
      </c>
      <c r="Q339" s="453">
        <v>4.5</v>
      </c>
      <c r="R339" s="453">
        <v>12.6</v>
      </c>
      <c r="S339" s="453">
        <v>0</v>
      </c>
      <c r="T339" s="453">
        <v>1</v>
      </c>
      <c r="U339" s="453">
        <v>1</v>
      </c>
      <c r="V339" s="453">
        <v>1</v>
      </c>
      <c r="W339" s="453">
        <v>1</v>
      </c>
      <c r="X339" s="453">
        <v>4</v>
      </c>
      <c r="Y339" s="454" t="s">
        <v>279</v>
      </c>
    </row>
    <row r="340" spans="14:25" ht="20.149999999999999" customHeight="1">
      <c r="N340" s="453">
        <v>21</v>
      </c>
      <c r="O340" s="453" t="s">
        <v>277</v>
      </c>
      <c r="P340" s="453">
        <v>1</v>
      </c>
      <c r="Q340" s="453">
        <v>4.5</v>
      </c>
      <c r="R340" s="453">
        <v>12.6</v>
      </c>
      <c r="S340" s="453">
        <v>0</v>
      </c>
      <c r="T340" s="453">
        <v>1</v>
      </c>
      <c r="U340" s="453">
        <v>1</v>
      </c>
      <c r="V340" s="453">
        <v>1</v>
      </c>
      <c r="W340" s="453">
        <v>1</v>
      </c>
      <c r="X340" s="453">
        <v>4</v>
      </c>
      <c r="Y340" s="454" t="s">
        <v>279</v>
      </c>
    </row>
    <row r="341" spans="14:25" ht="20.149999999999999" customHeight="1">
      <c r="N341" s="453" t="s">
        <v>304</v>
      </c>
      <c r="O341" s="453" t="s">
        <v>304</v>
      </c>
      <c r="P341" s="453" t="s">
        <v>304</v>
      </c>
      <c r="Q341" s="453" t="s">
        <v>304</v>
      </c>
      <c r="R341" s="453" t="s">
        <v>304</v>
      </c>
      <c r="S341" s="453" t="s">
        <v>304</v>
      </c>
      <c r="T341" s="453" t="s">
        <v>304</v>
      </c>
      <c r="U341" s="453" t="s">
        <v>304</v>
      </c>
      <c r="V341" s="453" t="s">
        <v>304</v>
      </c>
      <c r="W341" s="453" t="s">
        <v>304</v>
      </c>
      <c r="X341" s="453" t="s">
        <v>304</v>
      </c>
      <c r="Y341" s="454" t="s">
        <v>304</v>
      </c>
    </row>
    <row r="342" spans="14:25" ht="20.149999999999999" customHeight="1">
      <c r="N342" s="453">
        <v>22</v>
      </c>
      <c r="O342" s="453" t="s">
        <v>278</v>
      </c>
      <c r="P342" s="453">
        <v>1</v>
      </c>
      <c r="Q342" s="453">
        <v>0</v>
      </c>
      <c r="R342" s="453">
        <v>6.9</v>
      </c>
      <c r="S342" s="453">
        <v>0</v>
      </c>
      <c r="T342" s="453">
        <v>1</v>
      </c>
      <c r="U342" s="453">
        <v>1</v>
      </c>
      <c r="V342" s="453">
        <v>1</v>
      </c>
      <c r="W342" s="453">
        <v>1</v>
      </c>
      <c r="X342" s="453">
        <v>4</v>
      </c>
      <c r="Y342" s="454" t="s">
        <v>279</v>
      </c>
    </row>
    <row r="343" spans="14:25" ht="20.149999999999999" customHeight="1">
      <c r="N343" s="453">
        <v>22</v>
      </c>
      <c r="O343" s="453" t="s">
        <v>278</v>
      </c>
      <c r="P343" s="453">
        <v>1</v>
      </c>
      <c r="Q343" s="453">
        <v>22</v>
      </c>
      <c r="R343" s="453">
        <v>27.24</v>
      </c>
      <c r="S343" s="453">
        <v>0</v>
      </c>
      <c r="T343" s="453">
        <v>1</v>
      </c>
      <c r="U343" s="453">
        <v>1</v>
      </c>
      <c r="V343" s="453">
        <v>1</v>
      </c>
      <c r="W343" s="453">
        <v>1</v>
      </c>
      <c r="X343" s="453">
        <v>4</v>
      </c>
      <c r="Y343" s="454" t="s">
        <v>279</v>
      </c>
    </row>
    <row r="344" spans="14:25" ht="20.149999999999999" customHeight="1">
      <c r="N344" s="453">
        <v>22</v>
      </c>
      <c r="O344" s="453" t="s">
        <v>278</v>
      </c>
      <c r="P344" s="453">
        <v>1</v>
      </c>
      <c r="Q344" s="453">
        <v>4.5</v>
      </c>
      <c r="R344" s="453">
        <v>27.24</v>
      </c>
      <c r="S344" s="453">
        <v>0</v>
      </c>
      <c r="T344" s="453">
        <v>1</v>
      </c>
      <c r="U344" s="453">
        <v>1</v>
      </c>
      <c r="V344" s="453">
        <v>1</v>
      </c>
      <c r="W344" s="453">
        <v>1</v>
      </c>
      <c r="X344" s="453">
        <v>4</v>
      </c>
      <c r="Y344" s="454" t="s">
        <v>279</v>
      </c>
    </row>
    <row r="345" spans="14:25" ht="20.149999999999999" customHeight="1">
      <c r="N345" s="453">
        <v>22</v>
      </c>
      <c r="O345" s="453" t="s">
        <v>278</v>
      </c>
      <c r="P345" s="453">
        <v>1</v>
      </c>
      <c r="Q345" s="453">
        <v>30.33</v>
      </c>
      <c r="R345" s="453">
        <v>16.68</v>
      </c>
      <c r="S345" s="453">
        <v>0</v>
      </c>
      <c r="T345" s="453">
        <v>1</v>
      </c>
      <c r="U345" s="453">
        <v>1</v>
      </c>
      <c r="V345" s="453">
        <v>1</v>
      </c>
      <c r="W345" s="453">
        <v>1</v>
      </c>
      <c r="X345" s="453">
        <v>4</v>
      </c>
      <c r="Y345" s="454" t="s">
        <v>279</v>
      </c>
    </row>
    <row r="346" spans="14:25" ht="20.149999999999999" customHeight="1">
      <c r="N346" s="453" t="s">
        <v>304</v>
      </c>
      <c r="O346" s="453" t="s">
        <v>304</v>
      </c>
      <c r="P346" s="453" t="s">
        <v>304</v>
      </c>
      <c r="Q346" s="453" t="s">
        <v>304</v>
      </c>
      <c r="R346" s="453" t="s">
        <v>304</v>
      </c>
      <c r="S346" s="453" t="s">
        <v>304</v>
      </c>
      <c r="T346" s="453" t="s">
        <v>304</v>
      </c>
      <c r="U346" s="453" t="s">
        <v>304</v>
      </c>
      <c r="V346" s="453" t="s">
        <v>304</v>
      </c>
      <c r="W346" s="453" t="s">
        <v>304</v>
      </c>
      <c r="X346" s="453" t="s">
        <v>304</v>
      </c>
      <c r="Y346" s="454" t="s">
        <v>304</v>
      </c>
    </row>
    <row r="347" spans="14:25" ht="20.149999999999999" customHeight="1">
      <c r="N347" s="453">
        <v>22</v>
      </c>
      <c r="O347" s="453" t="s">
        <v>278</v>
      </c>
      <c r="P347" s="453">
        <v>1</v>
      </c>
      <c r="Q347" s="453">
        <v>4.5</v>
      </c>
      <c r="R347" s="453">
        <v>27.24</v>
      </c>
      <c r="S347" s="453">
        <v>0</v>
      </c>
      <c r="T347" s="453">
        <v>1</v>
      </c>
      <c r="U347" s="453">
        <v>1</v>
      </c>
      <c r="V347" s="453">
        <v>1</v>
      </c>
      <c r="W347" s="453">
        <v>1</v>
      </c>
      <c r="X347" s="453">
        <v>4</v>
      </c>
      <c r="Y347" s="454" t="s">
        <v>279</v>
      </c>
    </row>
    <row r="348" spans="14:25" ht="20.149999999999999" customHeight="1">
      <c r="N348" s="453">
        <v>22</v>
      </c>
      <c r="O348" s="453" t="s">
        <v>278</v>
      </c>
      <c r="P348" s="453">
        <v>1</v>
      </c>
      <c r="Q348" s="453">
        <v>30.33</v>
      </c>
      <c r="R348" s="453">
        <v>16.68</v>
      </c>
      <c r="S348" s="453">
        <v>0</v>
      </c>
      <c r="T348" s="453">
        <v>1</v>
      </c>
      <c r="U348" s="453">
        <v>1</v>
      </c>
      <c r="V348" s="453">
        <v>1</v>
      </c>
      <c r="W348" s="453">
        <v>1</v>
      </c>
      <c r="X348" s="453">
        <v>4</v>
      </c>
      <c r="Y348" s="454" t="s">
        <v>279</v>
      </c>
    </row>
    <row r="349" spans="14:25" ht="20.149999999999999" customHeight="1">
      <c r="N349" s="453" t="s">
        <v>304</v>
      </c>
      <c r="O349" s="453" t="s">
        <v>304</v>
      </c>
      <c r="P349" s="453" t="s">
        <v>304</v>
      </c>
      <c r="Q349" s="453" t="s">
        <v>304</v>
      </c>
      <c r="R349" s="453" t="s">
        <v>304</v>
      </c>
      <c r="S349" s="453" t="s">
        <v>304</v>
      </c>
      <c r="T349" s="453" t="s">
        <v>304</v>
      </c>
      <c r="U349" s="453" t="s">
        <v>304</v>
      </c>
      <c r="V349" s="453" t="s">
        <v>304</v>
      </c>
      <c r="W349" s="453" t="s">
        <v>304</v>
      </c>
      <c r="X349" s="453" t="s">
        <v>304</v>
      </c>
      <c r="Y349" s="454" t="s">
        <v>304</v>
      </c>
    </row>
  </sheetData>
  <mergeCells count="3">
    <mergeCell ref="A1:L1"/>
    <mergeCell ref="N1:W1"/>
    <mergeCell ref="AA1:AB1"/>
  </mergeCells>
  <conditionalFormatting sqref="A2:XFD1048576 A1 M1:N1 X1:AA1 AC1:XFD1">
    <cfRule type="expression" dxfId="376" priority="1">
      <formula>TRUNC(A1)-A1=0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0F54ABC687D643BE17807EC3030F1A" ma:contentTypeVersion="0" ma:contentTypeDescription="Create a new document." ma:contentTypeScope="" ma:versionID="7e74aa7117bfca6b2db6fdbcafd774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1A8512-0C20-49F9-BF4E-9C22A02D825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79630AA-89F9-4748-A6D3-1EC802B20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562117-C925-415D-AE30-55E63861CE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vt:lpstr>
      <vt:lpstr>SUMMARY</vt:lpstr>
      <vt:lpstr>MANUAL</vt:lpstr>
      <vt:lpstr>LL</vt:lpstr>
      <vt:lpstr>VEH</vt:lpstr>
      <vt:lpstr>SUMMARY!Print_Area</vt:lpstr>
    </vt:vector>
  </TitlesOfParts>
  <Company>FDOT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Five</dc:creator>
  <cp:lastModifiedBy>DeVault, Andrew</cp:lastModifiedBy>
  <cp:lastPrinted>2020-10-22T16:09:23Z</cp:lastPrinted>
  <dcterms:created xsi:type="dcterms:W3CDTF">2011-12-28T12:55:59Z</dcterms:created>
  <dcterms:modified xsi:type="dcterms:W3CDTF">2020-10-22T16:10:36Z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0x010100980F54ABC687D643BE17807EC3030F1A</vt:lpwstr>
  </property>
</Properties>
</file>