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T:\CEMO Engineering Support Contract\TWOs\TWO-35 - SLU\15 Delivered to OEM 12.18.24\"/>
    </mc:Choice>
  </mc:AlternateContent>
  <xr:revisionPtr revIDLastSave="0" documentId="13_ncr:1_{127F160B-82F8-437A-B2BB-9892764FC478}" xr6:coauthVersionLast="47" xr6:coauthVersionMax="47" xr10:uidLastSave="{00000000-0000-0000-0000-000000000000}"/>
  <bookViews>
    <workbookView xWindow="-120" yWindow="-120" windowWidth="29040" windowHeight="15720" tabRatio="924" xr2:uid="{42DA6886-42E3-4FBD-A5B3-21B5D130905E}"/>
  </bookViews>
  <sheets>
    <sheet name="Instructions" sheetId="18" r:id="rId1"/>
    <sheet name="Preliminary Screening" sheetId="17" r:id="rId2"/>
    <sheet name="Noise Barrier Master Table " sheetId="15" r:id="rId3"/>
    <sheet name="SLU #1" sheetId="16" r:id="rId4"/>
    <sheet name="SLU #2" sheetId="7" r:id="rId5"/>
    <sheet name="SLU #3" sheetId="8" r:id="rId6"/>
    <sheet name="SLU #4" sheetId="9" r:id="rId7"/>
    <sheet name="SLU #5" sheetId="10" r:id="rId8"/>
    <sheet name="SLU #6" sheetId="11" r:id="rId9"/>
    <sheet name="BarrierLocations" sheetId="13" state="hidden" r:id="rId10"/>
  </sheets>
  <definedNames>
    <definedName name="_xlnm.Print_Area" localSheetId="2">'Noise Barrier Master Table '!$B$2:$R$39</definedName>
    <definedName name="_xlnm.Print_Area" localSheetId="3">'SLU #1'!$B$1:$I$50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15" l="1"/>
  <c r="K32" i="15"/>
  <c r="L29" i="15"/>
  <c r="K29" i="15"/>
  <c r="L26" i="15"/>
  <c r="K26" i="15"/>
  <c r="L23" i="15"/>
  <c r="K23" i="15"/>
  <c r="L20" i="15"/>
  <c r="K20" i="15"/>
  <c r="L17" i="15"/>
  <c r="K17" i="15"/>
  <c r="L14" i="15"/>
  <c r="K14" i="15"/>
  <c r="L11" i="15"/>
  <c r="K11" i="15"/>
  <c r="I23" i="11"/>
  <c r="I23" i="10"/>
  <c r="I23" i="9"/>
  <c r="I23" i="8"/>
  <c r="I23" i="7"/>
  <c r="I23" i="16"/>
  <c r="N13" i="17"/>
  <c r="N6" i="17"/>
  <c r="N7" i="17" s="1"/>
  <c r="E49" i="16"/>
  <c r="D49" i="16"/>
  <c r="C49" i="16"/>
  <c r="E48" i="16"/>
  <c r="D48" i="16"/>
  <c r="C48" i="16"/>
  <c r="E47" i="16"/>
  <c r="D47" i="16"/>
  <c r="C47" i="16"/>
  <c r="E46" i="16"/>
  <c r="D46" i="16"/>
  <c r="C46" i="16"/>
  <c r="E45" i="16"/>
  <c r="D45" i="16"/>
  <c r="C45" i="16"/>
  <c r="E44" i="16"/>
  <c r="D44" i="16"/>
  <c r="C44" i="16"/>
  <c r="E43" i="16"/>
  <c r="D43" i="16"/>
  <c r="C43" i="16"/>
  <c r="E42" i="16"/>
  <c r="D42" i="16"/>
  <c r="C42" i="16"/>
  <c r="E41" i="16"/>
  <c r="D41" i="16"/>
  <c r="C41" i="16"/>
  <c r="E40" i="16"/>
  <c r="D40" i="16"/>
  <c r="C40" i="16"/>
  <c r="E39" i="16"/>
  <c r="D39" i="16"/>
  <c r="C39" i="16"/>
  <c r="E38" i="16"/>
  <c r="D38" i="16"/>
  <c r="C38" i="16"/>
  <c r="E37" i="16"/>
  <c r="D37" i="16"/>
  <c r="C37" i="16"/>
  <c r="E36" i="16"/>
  <c r="D36" i="16"/>
  <c r="C36" i="16"/>
  <c r="E35" i="16"/>
  <c r="D35" i="16"/>
  <c r="C35" i="16"/>
  <c r="E34" i="16"/>
  <c r="D34" i="16"/>
  <c r="C34" i="16"/>
  <c r="E33" i="16"/>
  <c r="D33" i="16"/>
  <c r="C33" i="16"/>
  <c r="E32" i="16"/>
  <c r="D32" i="16"/>
  <c r="C32" i="16"/>
  <c r="E31" i="16"/>
  <c r="D31" i="16"/>
  <c r="C31" i="16"/>
  <c r="E30" i="16"/>
  <c r="D30" i="16"/>
  <c r="C30" i="16"/>
  <c r="E29" i="16"/>
  <c r="D29" i="16"/>
  <c r="C29" i="16"/>
  <c r="E28" i="16"/>
  <c r="D28" i="16"/>
  <c r="C28" i="16"/>
  <c r="E27" i="16"/>
  <c r="D27" i="16"/>
  <c r="C27" i="16"/>
  <c r="E26" i="16"/>
  <c r="D26" i="16"/>
  <c r="C26" i="16"/>
  <c r="I20" i="16"/>
  <c r="H44" i="16" s="1"/>
  <c r="I15" i="16"/>
  <c r="I17" i="16" s="1"/>
  <c r="I9" i="16"/>
  <c r="G32" i="15"/>
  <c r="G29" i="15"/>
  <c r="G26" i="15"/>
  <c r="G23" i="15"/>
  <c r="G20" i="15"/>
  <c r="G17" i="15"/>
  <c r="G14" i="15"/>
  <c r="G11" i="15"/>
  <c r="I26" i="16" l="1"/>
  <c r="N14" i="17"/>
  <c r="N15" i="17" s="1"/>
  <c r="I47" i="16"/>
  <c r="I29" i="16"/>
  <c r="H38" i="16"/>
  <c r="I38" i="16"/>
  <c r="H47" i="16"/>
  <c r="H32" i="16"/>
  <c r="I32" i="16"/>
  <c r="H41" i="16"/>
  <c r="H26" i="16"/>
  <c r="I41" i="16"/>
  <c r="H35" i="16"/>
  <c r="H29" i="16"/>
  <c r="I44" i="16"/>
  <c r="I35" i="16"/>
  <c r="I20" i="11" l="1"/>
  <c r="I20" i="10"/>
  <c r="I20" i="9"/>
  <c r="I20" i="8"/>
  <c r="I20" i="7"/>
  <c r="I15" i="11"/>
  <c r="I15" i="10"/>
  <c r="I15" i="9"/>
  <c r="I15" i="8"/>
  <c r="I15" i="7"/>
  <c r="I17" i="7" s="1"/>
  <c r="I9" i="11"/>
  <c r="I9" i="10"/>
  <c r="I17" i="10" s="1"/>
  <c r="I9" i="9"/>
  <c r="I9" i="8"/>
  <c r="I17" i="8" s="1"/>
  <c r="I9" i="7"/>
  <c r="I17" i="11" l="1"/>
  <c r="I17" i="9"/>
  <c r="E49" i="11"/>
  <c r="D49" i="11"/>
  <c r="C49" i="11"/>
  <c r="E48" i="11"/>
  <c r="D48" i="11"/>
  <c r="C48" i="11"/>
  <c r="E47" i="11"/>
  <c r="D47" i="11"/>
  <c r="C47" i="11"/>
  <c r="E46" i="11"/>
  <c r="D46" i="11"/>
  <c r="C46" i="11"/>
  <c r="E45" i="11"/>
  <c r="D45" i="11"/>
  <c r="C45" i="11"/>
  <c r="E44" i="11"/>
  <c r="D44" i="11"/>
  <c r="C44" i="11"/>
  <c r="E43" i="11"/>
  <c r="D43" i="11"/>
  <c r="C43" i="11"/>
  <c r="E42" i="11"/>
  <c r="D42" i="11"/>
  <c r="C42" i="11"/>
  <c r="E41" i="11"/>
  <c r="D41" i="11"/>
  <c r="C41" i="11"/>
  <c r="E40" i="11"/>
  <c r="D40" i="11"/>
  <c r="C40" i="11"/>
  <c r="E39" i="11"/>
  <c r="D39" i="11"/>
  <c r="C39" i="11"/>
  <c r="E38" i="11"/>
  <c r="D38" i="11"/>
  <c r="C38" i="11"/>
  <c r="E37" i="11"/>
  <c r="D37" i="11"/>
  <c r="C37" i="11"/>
  <c r="E36" i="11"/>
  <c r="D36" i="11"/>
  <c r="C36" i="11"/>
  <c r="E35" i="11"/>
  <c r="D35" i="11"/>
  <c r="C35" i="11"/>
  <c r="E34" i="11"/>
  <c r="D34" i="11"/>
  <c r="C34" i="11"/>
  <c r="E33" i="11"/>
  <c r="D33" i="11"/>
  <c r="C33" i="11"/>
  <c r="E32" i="11"/>
  <c r="D32" i="11"/>
  <c r="C32" i="11"/>
  <c r="E31" i="11"/>
  <c r="D31" i="11"/>
  <c r="C31" i="11"/>
  <c r="E30" i="11"/>
  <c r="D30" i="11"/>
  <c r="C30" i="11"/>
  <c r="E29" i="11"/>
  <c r="D29" i="11"/>
  <c r="C29" i="11"/>
  <c r="E28" i="11"/>
  <c r="D28" i="11"/>
  <c r="C28" i="11"/>
  <c r="E27" i="11"/>
  <c r="D27" i="11"/>
  <c r="C27" i="11"/>
  <c r="E26" i="11"/>
  <c r="D26" i="11"/>
  <c r="C26" i="11"/>
  <c r="E49" i="10"/>
  <c r="D49" i="10"/>
  <c r="C49" i="10"/>
  <c r="E48" i="10"/>
  <c r="D48" i="10"/>
  <c r="C48" i="10"/>
  <c r="E47" i="10"/>
  <c r="D47" i="10"/>
  <c r="C47" i="10"/>
  <c r="E46" i="10"/>
  <c r="D46" i="10"/>
  <c r="C46" i="10"/>
  <c r="E45" i="10"/>
  <c r="D45" i="10"/>
  <c r="C45" i="10"/>
  <c r="E44" i="10"/>
  <c r="D44" i="10"/>
  <c r="C44" i="10"/>
  <c r="E43" i="10"/>
  <c r="D43" i="10"/>
  <c r="C43" i="10"/>
  <c r="E42" i="10"/>
  <c r="D42" i="10"/>
  <c r="C42" i="10"/>
  <c r="E41" i="10"/>
  <c r="D41" i="10"/>
  <c r="C41" i="10"/>
  <c r="E40" i="10"/>
  <c r="D40" i="10"/>
  <c r="C40" i="10"/>
  <c r="E39" i="10"/>
  <c r="D39" i="10"/>
  <c r="C39" i="10"/>
  <c r="E38" i="10"/>
  <c r="D38" i="10"/>
  <c r="C38" i="10"/>
  <c r="E37" i="10"/>
  <c r="D37" i="10"/>
  <c r="C37" i="10"/>
  <c r="E36" i="10"/>
  <c r="D36" i="10"/>
  <c r="C36" i="10"/>
  <c r="E35" i="10"/>
  <c r="D35" i="10"/>
  <c r="C35" i="10"/>
  <c r="E34" i="10"/>
  <c r="D34" i="10"/>
  <c r="C34" i="10"/>
  <c r="E33" i="10"/>
  <c r="D33" i="10"/>
  <c r="C33" i="10"/>
  <c r="E32" i="10"/>
  <c r="D32" i="10"/>
  <c r="C32" i="10"/>
  <c r="E31" i="10"/>
  <c r="D31" i="10"/>
  <c r="C31" i="10"/>
  <c r="E30" i="10"/>
  <c r="D30" i="10"/>
  <c r="C30" i="10"/>
  <c r="E29" i="10"/>
  <c r="D29" i="10"/>
  <c r="C29" i="10"/>
  <c r="E28" i="10"/>
  <c r="D28" i="10"/>
  <c r="C28" i="10"/>
  <c r="E27" i="10"/>
  <c r="D27" i="10"/>
  <c r="C27" i="10"/>
  <c r="E26" i="10"/>
  <c r="D26" i="10"/>
  <c r="C26" i="10"/>
  <c r="E49" i="9"/>
  <c r="D49" i="9"/>
  <c r="C49" i="9"/>
  <c r="E48" i="9"/>
  <c r="D48" i="9"/>
  <c r="C48" i="9"/>
  <c r="E47" i="9"/>
  <c r="D47" i="9"/>
  <c r="C47" i="9"/>
  <c r="E46" i="9"/>
  <c r="D46" i="9"/>
  <c r="C46" i="9"/>
  <c r="E45" i="9"/>
  <c r="D45" i="9"/>
  <c r="C45" i="9"/>
  <c r="E44" i="9"/>
  <c r="D44" i="9"/>
  <c r="C44" i="9"/>
  <c r="E43" i="9"/>
  <c r="D43" i="9"/>
  <c r="C43" i="9"/>
  <c r="E42" i="9"/>
  <c r="D42" i="9"/>
  <c r="C42" i="9"/>
  <c r="E41" i="9"/>
  <c r="D41" i="9"/>
  <c r="C41" i="9"/>
  <c r="E40" i="9"/>
  <c r="D40" i="9"/>
  <c r="C40" i="9"/>
  <c r="E39" i="9"/>
  <c r="D39" i="9"/>
  <c r="C39" i="9"/>
  <c r="E38" i="9"/>
  <c r="D38" i="9"/>
  <c r="C38" i="9"/>
  <c r="E37" i="9"/>
  <c r="D37" i="9"/>
  <c r="C37" i="9"/>
  <c r="E36" i="9"/>
  <c r="D36" i="9"/>
  <c r="C36" i="9"/>
  <c r="E35" i="9"/>
  <c r="D35" i="9"/>
  <c r="C35" i="9"/>
  <c r="E34" i="9"/>
  <c r="D34" i="9"/>
  <c r="C34" i="9"/>
  <c r="E33" i="9"/>
  <c r="D33" i="9"/>
  <c r="C33" i="9"/>
  <c r="E32" i="9"/>
  <c r="D32" i="9"/>
  <c r="C32" i="9"/>
  <c r="E31" i="9"/>
  <c r="D31" i="9"/>
  <c r="C31" i="9"/>
  <c r="E30" i="9"/>
  <c r="D30" i="9"/>
  <c r="C30" i="9"/>
  <c r="E29" i="9"/>
  <c r="D29" i="9"/>
  <c r="C29" i="9"/>
  <c r="E28" i="9"/>
  <c r="D28" i="9"/>
  <c r="C28" i="9"/>
  <c r="E27" i="9"/>
  <c r="D27" i="9"/>
  <c r="C27" i="9"/>
  <c r="E26" i="9"/>
  <c r="D26" i="9"/>
  <c r="C26" i="9"/>
  <c r="E49" i="8"/>
  <c r="D49" i="8"/>
  <c r="C49" i="8"/>
  <c r="E48" i="8"/>
  <c r="D48" i="8"/>
  <c r="C48" i="8"/>
  <c r="E47" i="8"/>
  <c r="D47" i="8"/>
  <c r="C47" i="8"/>
  <c r="E46" i="8"/>
  <c r="D46" i="8"/>
  <c r="C46" i="8"/>
  <c r="E45" i="8"/>
  <c r="D45" i="8"/>
  <c r="C45" i="8"/>
  <c r="E44" i="8"/>
  <c r="D44" i="8"/>
  <c r="C44" i="8"/>
  <c r="E43" i="8"/>
  <c r="D43" i="8"/>
  <c r="C43" i="8"/>
  <c r="E42" i="8"/>
  <c r="D42" i="8"/>
  <c r="C42" i="8"/>
  <c r="E41" i="8"/>
  <c r="D41" i="8"/>
  <c r="C41" i="8"/>
  <c r="E40" i="8"/>
  <c r="D40" i="8"/>
  <c r="C40" i="8"/>
  <c r="E39" i="8"/>
  <c r="D39" i="8"/>
  <c r="C39" i="8"/>
  <c r="E38" i="8"/>
  <c r="D38" i="8"/>
  <c r="C38" i="8"/>
  <c r="E37" i="8"/>
  <c r="D37" i="8"/>
  <c r="C37" i="8"/>
  <c r="E36" i="8"/>
  <c r="D36" i="8"/>
  <c r="C36" i="8"/>
  <c r="E35" i="8"/>
  <c r="D35" i="8"/>
  <c r="C35" i="8"/>
  <c r="E34" i="8"/>
  <c r="D34" i="8"/>
  <c r="C34" i="8"/>
  <c r="E33" i="8"/>
  <c r="D33" i="8"/>
  <c r="C33" i="8"/>
  <c r="E32" i="8"/>
  <c r="D32" i="8"/>
  <c r="C32" i="8"/>
  <c r="E31" i="8"/>
  <c r="D31" i="8"/>
  <c r="C31" i="8"/>
  <c r="E30" i="8"/>
  <c r="D30" i="8"/>
  <c r="C30" i="8"/>
  <c r="E29" i="8"/>
  <c r="D29" i="8"/>
  <c r="C29" i="8"/>
  <c r="E28" i="8"/>
  <c r="D28" i="8"/>
  <c r="C28" i="8"/>
  <c r="E27" i="8"/>
  <c r="D27" i="8"/>
  <c r="C27" i="8"/>
  <c r="E26" i="8"/>
  <c r="D26" i="8"/>
  <c r="C26" i="8"/>
  <c r="E49" i="7"/>
  <c r="D49" i="7"/>
  <c r="C49" i="7"/>
  <c r="E48" i="7"/>
  <c r="D48" i="7"/>
  <c r="C48" i="7"/>
  <c r="E47" i="7"/>
  <c r="D47" i="7"/>
  <c r="C47" i="7"/>
  <c r="E46" i="7"/>
  <c r="D46" i="7"/>
  <c r="C46" i="7"/>
  <c r="E45" i="7"/>
  <c r="D45" i="7"/>
  <c r="C45" i="7"/>
  <c r="E44" i="7"/>
  <c r="D44" i="7"/>
  <c r="C44" i="7"/>
  <c r="E43" i="7"/>
  <c r="D43" i="7"/>
  <c r="C43" i="7"/>
  <c r="E42" i="7"/>
  <c r="D42" i="7"/>
  <c r="C42" i="7"/>
  <c r="E41" i="7"/>
  <c r="D41" i="7"/>
  <c r="C41" i="7"/>
  <c r="E40" i="7"/>
  <c r="D40" i="7"/>
  <c r="C40" i="7"/>
  <c r="E39" i="7"/>
  <c r="D39" i="7"/>
  <c r="C39" i="7"/>
  <c r="E38" i="7"/>
  <c r="D38" i="7"/>
  <c r="C38" i="7"/>
  <c r="E37" i="7"/>
  <c r="D37" i="7"/>
  <c r="C37" i="7"/>
  <c r="E36" i="7"/>
  <c r="D36" i="7"/>
  <c r="C36" i="7"/>
  <c r="E35" i="7"/>
  <c r="D35" i="7"/>
  <c r="C35" i="7"/>
  <c r="E34" i="7"/>
  <c r="D34" i="7"/>
  <c r="C34" i="7"/>
  <c r="E33" i="7"/>
  <c r="D33" i="7"/>
  <c r="C33" i="7"/>
  <c r="E32" i="7"/>
  <c r="D32" i="7"/>
  <c r="C32" i="7"/>
  <c r="E31" i="7"/>
  <c r="D31" i="7"/>
  <c r="C31" i="7"/>
  <c r="E30" i="7"/>
  <c r="D30" i="7"/>
  <c r="C30" i="7"/>
  <c r="E29" i="7"/>
  <c r="D29" i="7"/>
  <c r="C29" i="7"/>
  <c r="E28" i="7"/>
  <c r="D28" i="7"/>
  <c r="C28" i="7"/>
  <c r="E27" i="7"/>
  <c r="D27" i="7"/>
  <c r="C27" i="7"/>
  <c r="E26" i="7"/>
  <c r="D26" i="7"/>
  <c r="C26" i="7"/>
  <c r="I41" i="7" l="1"/>
  <c r="H32" i="7"/>
  <c r="I35" i="7"/>
  <c r="H47" i="7"/>
  <c r="I32" i="7"/>
  <c r="H26" i="7"/>
  <c r="I47" i="7"/>
  <c r="H38" i="7"/>
  <c r="I38" i="7"/>
  <c r="H29" i="7"/>
  <c r="H44" i="7"/>
  <c r="I29" i="7"/>
  <c r="I44" i="7"/>
  <c r="H41" i="7"/>
  <c r="I26" i="7"/>
  <c r="H35" i="7"/>
  <c r="I38" i="11"/>
  <c r="H29" i="11"/>
  <c r="H44" i="11"/>
  <c r="I29" i="11"/>
  <c r="I44" i="11"/>
  <c r="H35" i="11"/>
  <c r="I35" i="11"/>
  <c r="H26" i="11"/>
  <c r="H38" i="11"/>
  <c r="H41" i="11"/>
  <c r="I26" i="11"/>
  <c r="I41" i="11"/>
  <c r="H32" i="11"/>
  <c r="H47" i="11"/>
  <c r="I32" i="11"/>
  <c r="I47" i="11"/>
  <c r="I38" i="10"/>
  <c r="H29" i="10"/>
  <c r="H32" i="10"/>
  <c r="H44" i="10"/>
  <c r="I29" i="10"/>
  <c r="I44" i="10"/>
  <c r="H35" i="10"/>
  <c r="I35" i="10"/>
  <c r="H26" i="10"/>
  <c r="I41" i="10"/>
  <c r="H41" i="10"/>
  <c r="I26" i="10"/>
  <c r="H47" i="10"/>
  <c r="I32" i="10"/>
  <c r="I47" i="10"/>
  <c r="H38" i="10"/>
  <c r="I38" i="8"/>
  <c r="H29" i="8"/>
  <c r="I44" i="8"/>
  <c r="H35" i="8"/>
  <c r="H44" i="8"/>
  <c r="I29" i="8"/>
  <c r="H38" i="8"/>
  <c r="I35" i="8"/>
  <c r="H26" i="8"/>
  <c r="I26" i="8"/>
  <c r="I47" i="8"/>
  <c r="H41" i="8"/>
  <c r="I41" i="8"/>
  <c r="H32" i="8"/>
  <c r="H47" i="8"/>
  <c r="I32" i="8"/>
  <c r="M26" i="15" l="1"/>
  <c r="M11" i="15"/>
  <c r="M17" i="15"/>
  <c r="I38" i="9"/>
  <c r="H29" i="9"/>
  <c r="I35" i="9"/>
  <c r="H26" i="9"/>
  <c r="H32" i="9"/>
  <c r="H38" i="9"/>
  <c r="H44" i="9"/>
  <c r="I29" i="9"/>
  <c r="H41" i="9"/>
  <c r="I26" i="9"/>
  <c r="I41" i="9"/>
  <c r="H47" i="9"/>
  <c r="I44" i="9"/>
  <c r="H35" i="9"/>
  <c r="I32" i="9"/>
  <c r="I47" i="9"/>
  <c r="N26" i="15" l="1"/>
  <c r="N14" i="15"/>
  <c r="N29" i="15"/>
  <c r="N17" i="15"/>
  <c r="N32" i="15"/>
  <c r="M32" i="15"/>
  <c r="M23" i="15"/>
  <c r="N20" i="15"/>
  <c r="N11" i="15"/>
  <c r="M20" i="15"/>
  <c r="N23" i="15"/>
  <c r="M29" i="15"/>
  <c r="M14" i="15"/>
  <c r="T11" i="15"/>
  <c r="U11" i="15" s="1"/>
  <c r="Q11" i="15"/>
  <c r="R11" i="15" s="1"/>
  <c r="Q23" i="15" l="1"/>
  <c r="R23" i="15" s="1"/>
  <c r="T23" i="15"/>
  <c r="U23" i="15" s="1"/>
  <c r="T20" i="15"/>
  <c r="U20" i="15" s="1"/>
  <c r="Q20" i="15"/>
  <c r="R20" i="15" s="1"/>
  <c r="Q32" i="15"/>
  <c r="R32" i="15" s="1"/>
  <c r="T32" i="15"/>
  <c r="U32" i="15" s="1"/>
  <c r="T17" i="15"/>
  <c r="U17" i="15" s="1"/>
  <c r="Q17" i="15"/>
  <c r="R17" i="15" s="1"/>
  <c r="T29" i="15"/>
  <c r="U29" i="15" s="1"/>
  <c r="Q29" i="15"/>
  <c r="R29" i="15" s="1"/>
  <c r="Q14" i="15"/>
  <c r="R14" i="15" s="1"/>
  <c r="T14" i="15"/>
  <c r="U14" i="15" s="1"/>
  <c r="Q26" i="15"/>
  <c r="R26" i="15" s="1"/>
  <c r="T26" i="15"/>
  <c r="U26" i="15" s="1"/>
</calcChain>
</file>

<file path=xl/sharedStrings.xml><?xml version="1.0" encoding="utf-8"?>
<sst xmlns="http://schemas.openxmlformats.org/spreadsheetml/2006/main" count="415" uniqueCount="120">
  <si>
    <t>Project</t>
  </si>
  <si>
    <t>FPID</t>
  </si>
  <si>
    <t>Description</t>
  </si>
  <si>
    <t>Value</t>
  </si>
  <si>
    <t>Number of days per week the SLU is operational</t>
  </si>
  <si>
    <t>Number of weeks per year the SLU is operational</t>
  </si>
  <si>
    <t>Sub-Step</t>
  </si>
  <si>
    <t>a</t>
  </si>
  <si>
    <t>b</t>
  </si>
  <si>
    <t>c</t>
  </si>
  <si>
    <t>d</t>
  </si>
  <si>
    <t>e</t>
  </si>
  <si>
    <t>Step</t>
  </si>
  <si>
    <t>Hours a single-family residence is available for use (24 hours x 365 days)</t>
  </si>
  <si>
    <t>Identify the number of receptors evaluated at the SLU</t>
  </si>
  <si>
    <t xml:space="preserve">Note: Yellow highlighted cells are to be filled out by Noise Analyst/District Noise Specialist. Grey cells have embedded formulas. </t>
  </si>
  <si>
    <t>Average Single-Family Residence in Florida - Person Hours per Year</t>
  </si>
  <si>
    <t>SLU Weighted Residential Vote Value</t>
  </si>
  <si>
    <t>A1</t>
  </si>
  <si>
    <t>A2</t>
  </si>
  <si>
    <t>A3</t>
  </si>
  <si>
    <t xml:space="preserve">SLU Person Hours per Year </t>
  </si>
  <si>
    <t>Table 1 - Noise Barrier Evaluation</t>
  </si>
  <si>
    <t>Barrier Location</t>
  </si>
  <si>
    <t>Barrier Height</t>
  </si>
  <si>
    <t>Barrier Length</t>
  </si>
  <si>
    <t>ROW</t>
  </si>
  <si>
    <t>Barrier ID</t>
  </si>
  <si>
    <t>Structure</t>
  </si>
  <si>
    <t>Shoulder</t>
  </si>
  <si>
    <r>
      <t xml:space="preserve">Average number of users per day </t>
    </r>
    <r>
      <rPr>
        <i/>
        <sz val="11"/>
        <color theme="1"/>
        <rFont val="Calibri"/>
        <family val="2"/>
        <scheme val="minor"/>
      </rPr>
      <t>in the area evaluated</t>
    </r>
    <r>
      <rPr>
        <sz val="11"/>
        <color theme="1"/>
        <rFont val="Calibri"/>
        <family val="2"/>
        <scheme val="minor"/>
      </rPr>
      <t xml:space="preserve"> at the SLU</t>
    </r>
  </si>
  <si>
    <r>
      <t xml:space="preserve">Approximate daily hourly usage by each person </t>
    </r>
    <r>
      <rPr>
        <i/>
        <sz val="11"/>
        <color theme="1"/>
        <rFont val="Calibri"/>
        <family val="2"/>
        <scheme val="minor"/>
      </rPr>
      <t xml:space="preserve">in the area evaluated </t>
    </r>
    <r>
      <rPr>
        <sz val="11"/>
        <color theme="1"/>
        <rFont val="Calibri"/>
        <family val="2"/>
        <scheme val="minor"/>
      </rPr>
      <t>at the SLU</t>
    </r>
  </si>
  <si>
    <t>Residences</t>
  </si>
  <si>
    <t>Barrier Evaluation for SLU #1</t>
  </si>
  <si>
    <t>Number of votes Assigned to SLU in Barrier Voting Process (if applicable)</t>
  </si>
  <si>
    <t>Person-Hours per Year Available for Use at the SLU</t>
  </si>
  <si>
    <t>Residential Person-Hours per Year Available for Use</t>
  </si>
  <si>
    <t>A4</t>
  </si>
  <si>
    <t>SLU NAME</t>
  </si>
  <si>
    <t>NAC</t>
  </si>
  <si>
    <t>SLU DESCRIPTION</t>
  </si>
  <si>
    <t>SLU Name(s)</t>
  </si>
  <si>
    <t>Barrier Evaluation for SLU #2</t>
  </si>
  <si>
    <t>Barrier Evaluation for SLU #3</t>
  </si>
  <si>
    <t>Barrier Evaluation for SLU #4</t>
  </si>
  <si>
    <t>Barrier Evaluation for SLU #5</t>
  </si>
  <si>
    <t>Barrier Evaluation for SLU #6</t>
  </si>
  <si>
    <t>SLU Description(s)</t>
  </si>
  <si>
    <t>Number of Impacted and Benefited Receptors at SLU #1</t>
  </si>
  <si>
    <t>Instructions:</t>
  </si>
  <si>
    <t>Step 2</t>
  </si>
  <si>
    <t>Step 3</t>
  </si>
  <si>
    <t>Step 4</t>
  </si>
  <si>
    <t>Number of Impacted and Benefited Receptors at SLU #2</t>
  </si>
  <si>
    <t>Number of Impacted and Benefited Receptors at SLU #3</t>
  </si>
  <si>
    <t>Number of Impacted and Benefited Receptors at SLU #4</t>
  </si>
  <si>
    <t>Number of Impacted and Benefited Receptors at SLU #5</t>
  </si>
  <si>
    <t>Number of Impacted and Benefited Receptors at SLU #6</t>
  </si>
  <si>
    <t>Average Reduction [(dB(A)]</t>
  </si>
  <si>
    <r>
      <t>Barrier Length</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</si>
  <si>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Barrier length refers to the total length at the ROW, Shoulder, or on Structure.</t>
    </r>
  </si>
  <si>
    <r>
      <t xml:space="preserve">ALL YELLOW HIGHLIGHTED CELLS SHOULD BE FILLED IN BY THE NOISE ANALYST.
</t>
    </r>
    <r>
      <rPr>
        <sz val="12"/>
        <color rgb="FFFF0000"/>
        <rFont val="Calibri"/>
        <family val="2"/>
        <scheme val="minor"/>
      </rPr>
      <t xml:space="preserve">Note: Barrier Height/Length and # of residences benefited should be completed in "Noise Barrier Master Table" Tab first. Then, details of each SLU should be entered in the yellow cells in the SLU tabs. The noise barrier height/length is auto-populated into the SLU Tabs. </t>
    </r>
  </si>
  <si>
    <t>Equivalent Residence (ER)</t>
  </si>
  <si>
    <t>SLU Equivalent Residence (ER) Identification</t>
  </si>
  <si>
    <t>Individual Receptor Equivalent Residence (i.e., each receptor point evaluated is worth…)</t>
  </si>
  <si>
    <t>SLU Area Evaluated Equivalent Residence (ER)</t>
  </si>
  <si>
    <t>SLU Receptor Equivalent Residence (ER)</t>
  </si>
  <si>
    <t>A5</t>
  </si>
  <si>
    <t>Cost per Benefited Residence/
Equivalent Residence</t>
  </si>
  <si>
    <t>Impacted and Benefited</t>
  </si>
  <si>
    <t>SLUs</t>
  </si>
  <si>
    <t>Average number of users per day at the SLU</t>
  </si>
  <si>
    <t>Approximate daily hourly usage by each person at the SLU</t>
  </si>
  <si>
    <t>Number of Days per week the SLU is operational</t>
  </si>
  <si>
    <t>Person-Hours per Year SLU is available for use</t>
  </si>
  <si>
    <t>Isolated SLU Person-Hours per Year</t>
  </si>
  <si>
    <r>
      <t>Approximate Barrier Stationing Extent</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</si>
  <si>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Alternatively, XY coordinates may be provided. </t>
    </r>
  </si>
  <si>
    <t>Cost per sq. ft.</t>
  </si>
  <si>
    <t>Isolated SLU Eligible for Noise Barrier Evaluation?</t>
  </si>
  <si>
    <t>Barrier Scenario ID</t>
  </si>
  <si>
    <r>
      <t>Maximum Reduction [(dB(A)]</t>
    </r>
    <r>
      <rPr>
        <b/>
        <vertAlign val="superscript"/>
        <sz val="11"/>
        <color theme="1"/>
        <rFont val="Calibri"/>
        <family val="2"/>
        <scheme val="minor"/>
      </rPr>
      <t>5</t>
    </r>
  </si>
  <si>
    <t>Average number of people in a single-family residence in Florida (US CENSUS, 2018-2022 data)</t>
  </si>
  <si>
    <r>
      <rPr>
        <b/>
        <sz val="11"/>
        <rFont val="Calibri"/>
        <family val="2"/>
        <scheme val="minor"/>
      </rPr>
      <t xml:space="preserve">Cost-Effectiveness Criteria </t>
    </r>
    <r>
      <rPr>
        <b/>
        <sz val="11"/>
        <color theme="1"/>
        <rFont val="Calibri"/>
        <family val="2"/>
        <scheme val="minor"/>
      </rPr>
      <t>($/per benefit):</t>
    </r>
  </si>
  <si>
    <r>
      <rPr>
        <vertAlign val="superscript"/>
        <sz val="11"/>
        <color theme="1"/>
        <rFont val="Calibri"/>
        <family val="2"/>
        <scheme val="minor"/>
      </rPr>
      <t>2</t>
    </r>
    <r>
      <rPr>
        <sz val="11"/>
        <color theme="1"/>
        <rFont val="Calibri"/>
        <family val="2"/>
        <scheme val="minor"/>
      </rPr>
      <t xml:space="preserve">Assumes </t>
    </r>
    <r>
      <rPr>
        <sz val="11"/>
        <rFont val="Calibri"/>
        <family val="2"/>
        <scheme val="minor"/>
      </rPr>
      <t xml:space="preserve">$40 </t>
    </r>
    <r>
      <rPr>
        <sz val="11"/>
        <color theme="1"/>
        <rFont val="Calibri"/>
        <family val="2"/>
        <scheme val="minor"/>
      </rPr>
      <t>per square foot.</t>
    </r>
  </si>
  <si>
    <t xml:space="preserve">The assumption that 2.53 persons utilize the average single-family home in Florida was obtained from the Florida Census data from 2018-2022 (https://www.census.gov/quickfacts/fact/table/FL/HSD310220). </t>
  </si>
  <si>
    <r>
      <t>Barrier Total Cost</t>
    </r>
    <r>
      <rPr>
        <b/>
        <vertAlign val="superscript"/>
        <sz val="11"/>
        <rFont val="Calibri"/>
        <family val="2"/>
        <scheme val="minor"/>
      </rPr>
      <t>2</t>
    </r>
  </si>
  <si>
    <t>Cost-Effective &amp; Reasonable?</t>
  </si>
  <si>
    <t>Total Benefited</t>
  </si>
  <si>
    <t>Total Benefited Equivalent Residences</t>
  </si>
  <si>
    <t>Step 1 (Optional)</t>
  </si>
  <si>
    <t>Step 5</t>
  </si>
  <si>
    <r>
      <t xml:space="preserve">Click on the </t>
    </r>
    <r>
      <rPr>
        <b/>
        <sz val="11"/>
        <color theme="1"/>
        <rFont val="Calibri"/>
        <family val="2"/>
        <scheme val="minor"/>
      </rPr>
      <t xml:space="preserve">Preliminary Screening </t>
    </r>
    <r>
      <rPr>
        <sz val="11"/>
        <color theme="1"/>
        <rFont val="Calibri"/>
        <family val="2"/>
        <scheme val="minor"/>
      </rPr>
      <t>tab to complete the screening test for isolated SLUs (optional). Fill out the yellow highlighted cells. This includes the  average number of users per day in the area evaluated at the SLU, approximate daily hourly usage by each person in the area evaluated at the SLU, number of days per week and weeks per year the SLU is operational.
If preliminary screening is not used or the isolated SLU passes the preliminary screening, proceed to Step 2.</t>
    </r>
  </si>
  <si>
    <r>
      <t xml:space="preserve">For each SLU evaluated, fill out the yellow highlighted cells in an SLU Tab (ex. </t>
    </r>
    <r>
      <rPr>
        <b/>
        <sz val="11"/>
        <color theme="1"/>
        <rFont val="Calibri"/>
        <family val="2"/>
        <scheme val="minor"/>
      </rPr>
      <t>SLU #1</t>
    </r>
    <r>
      <rPr>
        <sz val="11"/>
        <color theme="1"/>
        <rFont val="Calibri"/>
        <family val="2"/>
        <scheme val="minor"/>
      </rPr>
      <t xml:space="preserve">, </t>
    </r>
    <r>
      <rPr>
        <b/>
        <sz val="11"/>
        <color theme="1"/>
        <rFont val="Calibri"/>
        <family val="2"/>
        <scheme val="minor"/>
      </rPr>
      <t>SLU #2</t>
    </r>
    <r>
      <rPr>
        <sz val="11"/>
        <color theme="1"/>
        <rFont val="Calibri"/>
        <family val="2"/>
        <scheme val="minor"/>
      </rPr>
      <t xml:space="preserve">, etc.). This includes the SLU name, SLU Description, NAC assigned, average number of users per day </t>
    </r>
    <r>
      <rPr>
        <i/>
        <sz val="11"/>
        <color theme="1"/>
        <rFont val="Calibri"/>
        <family val="2"/>
        <scheme val="minor"/>
      </rPr>
      <t>in the area evaluated</t>
    </r>
    <r>
      <rPr>
        <sz val="11"/>
        <color theme="1"/>
        <rFont val="Calibri"/>
        <family val="2"/>
        <scheme val="minor"/>
      </rPr>
      <t xml:space="preserve"> at the SLU, approximate daily hourly usage by each person </t>
    </r>
    <r>
      <rPr>
        <i/>
        <sz val="11"/>
        <color theme="1"/>
        <rFont val="Calibri"/>
        <family val="2"/>
        <scheme val="minor"/>
      </rPr>
      <t>in the area evaluated</t>
    </r>
    <r>
      <rPr>
        <sz val="11"/>
        <color theme="1"/>
        <rFont val="Calibri"/>
        <family val="2"/>
        <scheme val="minor"/>
      </rPr>
      <t xml:space="preserve"> at the SLU, number of days per week and weeks per year the SLU is operational, the number of receptors evaluated at the SLU, the total number of receptors benefited, and the number of receptors that are both impacted and benefited. </t>
    </r>
  </si>
  <si>
    <r>
      <t xml:space="preserve">Click on the </t>
    </r>
    <r>
      <rPr>
        <b/>
        <sz val="11"/>
        <color theme="1"/>
        <rFont val="Calibri"/>
        <family val="2"/>
        <scheme val="minor"/>
      </rPr>
      <t xml:space="preserve">Noise Barrier Master Table </t>
    </r>
    <r>
      <rPr>
        <sz val="11"/>
        <color theme="1"/>
        <rFont val="Calibri"/>
        <family val="2"/>
        <scheme val="minor"/>
      </rPr>
      <t xml:space="preserve">tab. Fill out the yellow highlighted cells: Project name, FPID, Special Land Use (SLU) name(s), and SLU description(s), barrier height and length combinations evaluated. For each height/length evaluated, fill in the approximate barrier stationing extent and the total number of impacted residences provided a benefit (if any), the total benefited residences (impacted and non-impacted), and the average and maximum reduction received at receptor. </t>
    </r>
  </si>
  <si>
    <r>
      <t xml:space="preserve">Once all SLUs have been assigned a tab and all relevant information has been entered in, the </t>
    </r>
    <r>
      <rPr>
        <b/>
        <sz val="11"/>
        <color theme="1"/>
        <rFont val="Calibri"/>
        <family val="2"/>
        <scheme val="minor"/>
      </rPr>
      <t>Noise Barrier Master Table</t>
    </r>
    <r>
      <rPr>
        <sz val="11"/>
        <color theme="1"/>
        <rFont val="Calibri"/>
        <family val="2"/>
        <scheme val="minor"/>
      </rPr>
      <t xml:space="preserve"> will auto-populate and can be copied into a report. Include any SLU Tabs into the appendix of the report.</t>
    </r>
  </si>
  <si>
    <r>
      <t>Usage Screening -</t>
    </r>
    <r>
      <rPr>
        <b/>
        <sz val="16"/>
        <color rgb="FFFF0000"/>
        <rFont val="Calibri"/>
        <family val="2"/>
        <scheme val="minor"/>
      </rPr>
      <t xml:space="preserve"> To be used for IMPACTED ISOLATED SLUS ONLY</t>
    </r>
  </si>
  <si>
    <r>
      <t xml:space="preserve">"BACK-IN" Calculation </t>
    </r>
    <r>
      <rPr>
        <b/>
        <vertAlign val="superscript"/>
        <sz val="16"/>
        <color theme="0"/>
        <rFont val="Calibri"/>
        <family val="2"/>
        <scheme val="minor"/>
      </rPr>
      <t>1</t>
    </r>
  </si>
  <si>
    <r>
      <rPr>
        <vertAlign val="superscript"/>
        <sz val="11"/>
        <color theme="1"/>
        <rFont val="Calibri"/>
        <family val="2"/>
        <scheme val="minor"/>
      </rPr>
      <t xml:space="preserve">1 </t>
    </r>
    <r>
      <rPr>
        <sz val="11"/>
        <color theme="1"/>
        <rFont val="Calibri"/>
        <family val="2"/>
        <scheme val="minor"/>
      </rPr>
      <t xml:space="preserve">Only to be utilized when an SLU does not know usage data. This column can be used to identify the minimum usage the SLU needs to have in order to make the noise barrier </t>
    </r>
    <r>
      <rPr>
        <sz val="11"/>
        <rFont val="Calibri"/>
        <family val="2"/>
        <scheme val="minor"/>
      </rPr>
      <t>cost-effective</t>
    </r>
    <r>
      <rPr>
        <sz val="11"/>
        <color theme="1"/>
        <rFont val="Calibri"/>
        <family val="2"/>
        <scheme val="minor"/>
      </rPr>
      <t xml:space="preserve">. </t>
    </r>
  </si>
  <si>
    <t>Impacted and Benefited Equivalent Residences (BER)</t>
  </si>
  <si>
    <t>Total Number of Benefited Receptors at SLU #1</t>
  </si>
  <si>
    <t>Total Number of Benefited Receptors at SLU #2</t>
  </si>
  <si>
    <t>Total Number of Benefited Receptors at SLU #3</t>
  </si>
  <si>
    <t>Total Number of Benefited Receptors at SLU #4</t>
  </si>
  <si>
    <t>Total Number of Benefited Receptors at SLU #5</t>
  </si>
  <si>
    <t>Total Number of Benefited Receptors at SLU #6</t>
  </si>
  <si>
    <r>
      <rPr>
        <vertAlign val="superscript"/>
        <sz val="11"/>
        <color theme="1"/>
        <rFont val="Calibri"/>
        <family val="2"/>
        <scheme val="minor"/>
      </rPr>
      <t>5</t>
    </r>
    <r>
      <rPr>
        <sz val="11"/>
        <color theme="1"/>
        <rFont val="Calibri"/>
        <family val="2"/>
        <scheme val="minor"/>
      </rPr>
      <t xml:space="preserve">Maximum Reduction refers to the maximum reduction at any receptor (residential or SLU) evaluated for the noise barrier. If 7 dB(A) or greater, the Noise Reduction Design Goal (NRDG) is met and the barrier is acoustically reasonable. </t>
    </r>
  </si>
  <si>
    <r>
      <rPr>
        <vertAlign val="superscript"/>
        <sz val="11"/>
        <rFont val="Calibri"/>
        <family val="2"/>
        <scheme val="minor"/>
      </rPr>
      <t>4</t>
    </r>
    <r>
      <rPr>
        <sz val="11"/>
        <rFont val="Calibri"/>
        <family val="2"/>
        <scheme val="minor"/>
      </rPr>
      <t xml:space="preserve">If the total impacted and benefited residences and equivalent residences is less than 2, the noise barrier is not considered feasible. </t>
    </r>
  </si>
  <si>
    <t>Combined Benefited  Residences and Equivalent Residences</t>
  </si>
  <si>
    <r>
      <t>Combined  Impacted and Benefited Residences and Equivalent Residences</t>
    </r>
    <r>
      <rPr>
        <b/>
        <vertAlign val="superscript"/>
        <sz val="11"/>
        <color theme="1"/>
        <rFont val="Calibri"/>
        <family val="2"/>
        <scheme val="minor"/>
      </rPr>
      <t>4</t>
    </r>
  </si>
  <si>
    <r>
      <t xml:space="preserve">Minimum BERs (or residences) are required to be </t>
    </r>
    <r>
      <rPr>
        <b/>
        <sz val="11"/>
        <rFont val="Calibri"/>
        <family val="2"/>
        <scheme val="minor"/>
      </rPr>
      <t>cost-effective</t>
    </r>
    <r>
      <rPr>
        <b/>
        <sz val="11"/>
        <color theme="1"/>
        <rFont val="Calibri"/>
        <family val="2"/>
        <scheme val="minor"/>
      </rPr>
      <t>?</t>
    </r>
  </si>
  <si>
    <r>
      <t>Minimum Person-hours per day are required in the benefited area to be c</t>
    </r>
    <r>
      <rPr>
        <b/>
        <sz val="11"/>
        <rFont val="Calibri"/>
        <family val="2"/>
        <scheme val="minor"/>
      </rPr>
      <t>ost-effective?</t>
    </r>
  </si>
  <si>
    <t xml:space="preserve">An isolated SLU must have enough person-hour usage to equate to at least 2 residences to satisfy the FDOT requirement that 2 residences must be provided a benefit for a noise barrier to be found feasible. 
Note: An SLU would need to be utilized by approximately 122 people for 1 hour per day for 365 days in a year to meet the required 44,326 person-hours. </t>
  </si>
  <si>
    <t>Residences + SLUs</t>
  </si>
  <si>
    <t>Total BER</t>
  </si>
  <si>
    <t>Impacted BER</t>
  </si>
  <si>
    <t>Barrier ID Selected</t>
  </si>
  <si>
    <r>
      <t xml:space="preserve">If an SLU's usage is unknown, Columns </t>
    </r>
    <r>
      <rPr>
        <b/>
        <sz val="11"/>
        <rFont val="Calibri"/>
        <family val="2"/>
        <scheme val="minor"/>
      </rPr>
      <t>T</t>
    </r>
    <r>
      <rPr>
        <sz val="11"/>
        <rFont val="Calibri"/>
        <family val="2"/>
        <scheme val="minor"/>
      </rPr>
      <t xml:space="preserve"> and</t>
    </r>
    <r>
      <rPr>
        <b/>
        <sz val="11"/>
        <rFont val="Calibri"/>
        <family val="2"/>
        <scheme val="minor"/>
      </rPr>
      <t xml:space="preserve"> U</t>
    </r>
    <r>
      <rPr>
        <sz val="11"/>
        <rFont val="Calibri"/>
        <family val="2"/>
        <scheme val="minor"/>
      </rPr>
      <t xml:space="preserve"> ("Minimum Benefited Equivalent Residences [BERs] [or residences] are required to be cost-effective?" and "Minimum Person-hours per day are required to be cost-effective?", respectively) can be used to identify the minimum usage required for the noise barrier to be cost-effective. </t>
    </r>
  </si>
  <si>
    <t>Version Updated on 12/18/24</t>
  </si>
  <si>
    <r>
      <t>Th</t>
    </r>
    <r>
      <rPr>
        <sz val="11"/>
        <rFont val="Calibri"/>
        <family val="2"/>
        <scheme val="minor"/>
      </rPr>
      <t xml:space="preserve">is SLU workbook </t>
    </r>
    <r>
      <rPr>
        <sz val="11"/>
        <color theme="1"/>
        <rFont val="Calibri"/>
        <family val="2"/>
        <scheme val="minor"/>
      </rPr>
      <t xml:space="preserve">was created by the Florida Department of Transportation's Office of Environmental Management to facilitate the evaluation of highway traffic noise for Type I Noise projects. This </t>
    </r>
    <r>
      <rPr>
        <sz val="11"/>
        <rFont val="Calibri"/>
        <family val="2"/>
        <scheme val="minor"/>
      </rPr>
      <t xml:space="preserve">workbook is </t>
    </r>
    <r>
      <rPr>
        <sz val="11"/>
        <color theme="1"/>
        <rFont val="Calibri"/>
        <family val="2"/>
        <scheme val="minor"/>
      </rPr>
      <t xml:space="preserve">explained in the document Methodology to Evaluate Highway Traffic Noise at Special Land Uses (SLUs) </t>
    </r>
    <r>
      <rPr>
        <sz val="11"/>
        <rFont val="Calibri"/>
        <family val="2"/>
        <scheme val="minor"/>
      </rPr>
      <t xml:space="preserve">(December 2023; updated December 2024). </t>
    </r>
    <r>
      <rPr>
        <sz val="11"/>
        <color theme="1"/>
        <rFont val="Calibri"/>
        <family val="2"/>
        <scheme val="minor"/>
      </rPr>
      <t xml:space="preserve">
Note that a separate worksheet is required for each Noise Barrier System evaluated, and a single project may have multiple worksheets utilized.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</si>
</sst>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0.000"/>
    <numFmt numFmtId="168" formatCode="0.0"/>
    <numFmt numFmtId="169" formatCode="#,##0.0_);\(#,##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sz val="14"/>
      <color theme="1"/>
      <name val="Calibri"/>
      <family val="2"/>
      <scheme val="minor"/>
    </font>
    <font>
      <sz val="10"/>
      <color rgb="FF000000"/>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sz val="18"/>
      <color theme="1"/>
      <name val="Calibri"/>
      <family val="2"/>
      <scheme val="minor"/>
    </font>
    <font>
      <sz val="18"/>
      <color rgb="FFFF0000"/>
      <name val="Calibri"/>
      <family val="2"/>
      <scheme val="minor"/>
    </font>
    <font>
      <sz val="12"/>
      <color rgb="FFFF0000"/>
      <name val="Calibri"/>
      <family val="2"/>
      <scheme val="minor"/>
    </font>
    <font>
      <b/>
      <vertAlign val="superscript"/>
      <sz val="11"/>
      <color theme="1"/>
      <name val="Calibri"/>
      <family val="2"/>
      <scheme val="minor"/>
    </font>
    <font>
      <vertAlign val="superscript"/>
      <sz val="11"/>
      <color theme="1"/>
      <name val="Calibri"/>
      <family val="2"/>
      <scheme val="minor"/>
    </font>
    <font>
      <b/>
      <sz val="16"/>
      <color theme="0"/>
      <name val="Calibri"/>
      <family val="2"/>
      <scheme val="minor"/>
    </font>
    <font>
      <b/>
      <sz val="16"/>
      <color rgb="FFFF0000"/>
      <name val="Calibri"/>
      <family val="2"/>
      <scheme val="minor"/>
    </font>
    <font>
      <b/>
      <sz val="10"/>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vertAlign val="superscript"/>
      <sz val="16"/>
      <color theme="0"/>
      <name val="Calibri"/>
      <family val="2"/>
      <scheme val="minor"/>
    </font>
    <font>
      <vertAlign val="superscrip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7030A0"/>
        <bgColor indexed="64"/>
      </patternFill>
    </fill>
    <fill>
      <patternFill patternType="solid">
        <fgColor theme="0" tint="-0.249977111117893"/>
        <bgColor indexed="64"/>
      </patternFill>
    </fill>
  </fills>
  <borders count="5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50">
    <xf numFmtId="0" fontId="0" fillId="0" borderId="0" xfId="0"/>
    <xf numFmtId="164" fontId="0" fillId="2" borderId="11" xfId="1" applyNumberFormat="1" applyFont="1" applyFill="1" applyBorder="1" applyAlignment="1" applyProtection="1">
      <alignment vertical="center"/>
      <protection locked="0"/>
    </xf>
    <xf numFmtId="0" fontId="2" fillId="3" borderId="35" xfId="0" applyFont="1" applyFill="1" applyBorder="1"/>
    <xf numFmtId="0" fontId="2" fillId="3" borderId="35" xfId="0" applyFont="1" applyFill="1" applyBorder="1" applyAlignment="1">
      <alignment vertical="center"/>
    </xf>
    <xf numFmtId="0" fontId="2" fillId="3" borderId="36" xfId="0" applyFont="1" applyFill="1" applyBorder="1"/>
    <xf numFmtId="0" fontId="2" fillId="0" borderId="0" xfId="0" applyFont="1" applyAlignment="1">
      <alignment horizontal="center"/>
    </xf>
    <xf numFmtId="0" fontId="2" fillId="7" borderId="37"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164" fontId="0" fillId="2" borderId="21" xfId="1" applyNumberFormat="1" applyFont="1" applyFill="1" applyBorder="1" applyProtection="1">
      <protection locked="0"/>
    </xf>
    <xf numFmtId="164" fontId="0" fillId="2" borderId="20" xfId="1" applyNumberFormat="1" applyFont="1" applyFill="1" applyBorder="1" applyProtection="1">
      <protection locked="0"/>
    </xf>
    <xf numFmtId="164" fontId="0" fillId="2" borderId="22" xfId="1" applyNumberFormat="1" applyFont="1" applyFill="1" applyBorder="1" applyProtection="1">
      <protection locked="0"/>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43" fontId="1" fillId="3" borderId="11" xfId="1" applyFont="1" applyFill="1" applyBorder="1" applyAlignment="1" applyProtection="1">
      <alignment vertical="center"/>
    </xf>
    <xf numFmtId="0" fontId="0" fillId="3" borderId="11" xfId="0" applyFill="1" applyBorder="1" applyAlignment="1">
      <alignment horizontal="center" vertical="center"/>
    </xf>
    <xf numFmtId="164" fontId="0" fillId="3" borderId="11" xfId="1" applyNumberFormat="1" applyFont="1" applyFill="1" applyBorder="1" applyAlignment="1" applyProtection="1">
      <alignment vertical="center"/>
    </xf>
    <xf numFmtId="0" fontId="0" fillId="0" borderId="11" xfId="0" applyBorder="1" applyAlignment="1">
      <alignment horizontal="center" vertical="center"/>
    </xf>
    <xf numFmtId="164" fontId="0" fillId="3" borderId="10" xfId="1" applyNumberFormat="1" applyFont="1" applyFill="1" applyBorder="1" applyAlignment="1" applyProtection="1">
      <alignment vertical="center"/>
    </xf>
    <xf numFmtId="0" fontId="0" fillId="0" borderId="11" xfId="0" applyBorder="1" applyAlignment="1">
      <alignment horizontal="center"/>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0" fillId="3" borderId="21" xfId="0" applyFill="1" applyBorder="1"/>
    <xf numFmtId="164" fontId="0" fillId="3" borderId="21" xfId="1" applyNumberFormat="1" applyFont="1" applyFill="1" applyBorder="1" applyProtection="1"/>
    <xf numFmtId="0" fontId="0" fillId="3" borderId="20" xfId="0" applyFill="1" applyBorder="1"/>
    <xf numFmtId="164" fontId="0" fillId="3" borderId="20" xfId="1" applyNumberFormat="1" applyFont="1" applyFill="1" applyBorder="1" applyProtection="1"/>
    <xf numFmtId="0" fontId="0" fillId="3" borderId="25" xfId="0" applyFill="1" applyBorder="1"/>
    <xf numFmtId="164" fontId="0" fillId="3" borderId="25" xfId="1" applyNumberFormat="1" applyFont="1" applyFill="1" applyBorder="1" applyProtection="1"/>
    <xf numFmtId="0" fontId="0" fillId="3" borderId="22" xfId="0" applyFill="1" applyBorder="1"/>
    <xf numFmtId="164" fontId="0" fillId="3" borderId="22" xfId="1" applyNumberFormat="1" applyFont="1" applyFill="1" applyBorder="1" applyProtection="1"/>
    <xf numFmtId="0" fontId="2" fillId="0" borderId="0" xfId="0" applyFont="1"/>
    <xf numFmtId="166" fontId="0" fillId="0" borderId="0" xfId="1" applyNumberFormat="1" applyFont="1" applyFill="1" applyBorder="1" applyAlignment="1" applyProtection="1">
      <alignment horizontal="right" vertical="center"/>
    </xf>
    <xf numFmtId="166" fontId="0" fillId="0" borderId="0" xfId="1" applyNumberFormat="1" applyFont="1" applyFill="1" applyBorder="1" applyAlignment="1" applyProtection="1">
      <alignment vertical="center"/>
    </xf>
    <xf numFmtId="43" fontId="0" fillId="0" borderId="0" xfId="1" applyFont="1" applyFill="1" applyBorder="1" applyAlignment="1" applyProtection="1">
      <alignment vertical="center"/>
    </xf>
    <xf numFmtId="0" fontId="0" fillId="0" borderId="0" xfId="0" applyAlignment="1">
      <alignment horizontal="left" vertical="center"/>
    </xf>
    <xf numFmtId="1" fontId="0" fillId="0" borderId="0" xfId="0" applyNumberFormat="1" applyAlignment="1">
      <alignment horizontal="right" vertical="center"/>
    </xf>
    <xf numFmtId="0" fontId="0" fillId="3" borderId="28" xfId="0" applyFill="1" applyBorder="1"/>
    <xf numFmtId="164" fontId="0" fillId="3" borderId="28" xfId="1" applyNumberFormat="1" applyFont="1" applyFill="1" applyBorder="1" applyProtection="1"/>
    <xf numFmtId="0" fontId="6" fillId="0" borderId="0" xfId="0" applyFont="1" applyAlignment="1">
      <alignment vertical="center"/>
    </xf>
    <xf numFmtId="0" fontId="0" fillId="0" borderId="4" xfId="0" applyBorder="1"/>
    <xf numFmtId="0" fontId="0" fillId="2" borderId="12" xfId="0" applyFill="1" applyBorder="1" applyAlignment="1" applyProtection="1">
      <alignment horizontal="right"/>
      <protection locked="0"/>
    </xf>
    <xf numFmtId="0" fontId="2" fillId="3" borderId="39" xfId="0" applyFont="1" applyFill="1" applyBorder="1"/>
    <xf numFmtId="43" fontId="9" fillId="6" borderId="12" xfId="1" applyFont="1" applyFill="1" applyBorder="1" applyAlignment="1" applyProtection="1">
      <alignment vertical="center"/>
    </xf>
    <xf numFmtId="0" fontId="9" fillId="0" borderId="0" xfId="0" applyFont="1"/>
    <xf numFmtId="0" fontId="0" fillId="0" borderId="0" xfId="0" applyAlignment="1">
      <alignment vertical="center"/>
    </xf>
    <xf numFmtId="0" fontId="2" fillId="0" borderId="0" xfId="0" applyFont="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7" borderId="40" xfId="0" applyFont="1" applyFill="1" applyBorder="1" applyAlignment="1">
      <alignment horizontal="center" vertical="center" wrapText="1"/>
    </xf>
    <xf numFmtId="0" fontId="0" fillId="0" borderId="0" xfId="0" applyAlignment="1" applyProtection="1">
      <alignment horizontal="center"/>
      <protection locked="0"/>
    </xf>
    <xf numFmtId="0" fontId="2"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left" wrapText="1"/>
    </xf>
    <xf numFmtId="0" fontId="0" fillId="0" borderId="3" xfId="0" applyBorder="1" applyAlignment="1">
      <alignment horizontal="center" vertical="center"/>
    </xf>
    <xf numFmtId="0" fontId="0" fillId="0" borderId="10" xfId="0" applyBorder="1" applyAlignment="1">
      <alignment horizontal="center" vertical="center"/>
    </xf>
    <xf numFmtId="0" fontId="0" fillId="2" borderId="21" xfId="0" applyFill="1" applyBorder="1"/>
    <xf numFmtId="0" fontId="0" fillId="2" borderId="20" xfId="0" applyFill="1" applyBorder="1"/>
    <xf numFmtId="0" fontId="0" fillId="2" borderId="22" xfId="0" applyFill="1" applyBorder="1"/>
    <xf numFmtId="0" fontId="2" fillId="7" borderId="46" xfId="0" applyFont="1" applyFill="1" applyBorder="1" applyAlignment="1">
      <alignment horizontal="center" vertical="center" wrapText="1"/>
    </xf>
    <xf numFmtId="167" fontId="0" fillId="3" borderId="10" xfId="0" applyNumberFormat="1" applyFill="1" applyBorder="1" applyAlignment="1">
      <alignment horizontal="right"/>
    </xf>
    <xf numFmtId="43" fontId="0" fillId="0" borderId="0" xfId="0" applyNumberFormat="1"/>
    <xf numFmtId="0" fontId="0" fillId="0" borderId="0" xfId="0" applyAlignment="1">
      <alignment horizontal="center"/>
    </xf>
    <xf numFmtId="164" fontId="0" fillId="9" borderId="10" xfId="1" applyNumberFormat="1" applyFont="1" applyFill="1" applyBorder="1" applyAlignment="1"/>
    <xf numFmtId="164" fontId="0" fillId="9" borderId="40" xfId="1" applyNumberFormat="1" applyFont="1" applyFill="1" applyBorder="1" applyAlignment="1" applyProtection="1">
      <alignment vertical="center"/>
    </xf>
    <xf numFmtId="43" fontId="2" fillId="4" borderId="12" xfId="1" applyFont="1" applyFill="1" applyBorder="1" applyAlignment="1">
      <alignment horizontal="center" vertical="center"/>
    </xf>
    <xf numFmtId="0" fontId="0" fillId="2" borderId="55" xfId="0" applyFill="1" applyBorder="1" applyProtection="1">
      <protection locked="0"/>
    </xf>
    <xf numFmtId="0" fontId="0" fillId="2" borderId="54" xfId="0" applyFill="1" applyBorder="1" applyProtection="1">
      <protection locked="0"/>
    </xf>
    <xf numFmtId="0" fontId="17" fillId="0" borderId="0" xfId="0" applyFont="1"/>
    <xf numFmtId="164" fontId="0" fillId="9" borderId="53" xfId="1" applyNumberFormat="1" applyFont="1" applyFill="1" applyBorder="1" applyAlignment="1"/>
    <xf numFmtId="0" fontId="2" fillId="7" borderId="26" xfId="0" applyFont="1" applyFill="1" applyBorder="1" applyAlignment="1">
      <alignment horizontal="center" vertical="center" wrapText="1"/>
    </xf>
    <xf numFmtId="0" fontId="2" fillId="7" borderId="56" xfId="0" applyFont="1" applyFill="1" applyBorder="1" applyAlignment="1">
      <alignment horizontal="center" vertical="center" wrapText="1"/>
    </xf>
    <xf numFmtId="6" fontId="0" fillId="2" borderId="32" xfId="0" applyNumberFormat="1" applyFill="1" applyBorder="1" applyAlignment="1">
      <alignment horizontal="center"/>
    </xf>
    <xf numFmtId="0" fontId="19" fillId="7" borderId="11" xfId="0" applyFont="1" applyFill="1" applyBorder="1" applyAlignment="1">
      <alignment horizontal="center" vertical="center" wrapText="1"/>
    </xf>
    <xf numFmtId="43" fontId="18" fillId="3" borderId="11" xfId="1" applyFont="1" applyFill="1" applyBorder="1" applyAlignment="1" applyProtection="1">
      <alignment vertical="center"/>
    </xf>
    <xf numFmtId="0" fontId="18" fillId="9" borderId="55" xfId="0" applyFont="1" applyFill="1" applyBorder="1"/>
    <xf numFmtId="0" fontId="19" fillId="7" borderId="56" xfId="0" applyFont="1" applyFill="1" applyBorder="1" applyAlignment="1">
      <alignment horizontal="center" vertical="center" wrapText="1"/>
    </xf>
    <xf numFmtId="6" fontId="18" fillId="2" borderId="32" xfId="0" applyNumberFormat="1" applyFont="1" applyFill="1" applyBorder="1" applyAlignment="1">
      <alignment horizontal="center"/>
    </xf>
    <xf numFmtId="0" fontId="0" fillId="0" borderId="40" xfId="0" applyBorder="1" applyAlignment="1">
      <alignment horizontal="center"/>
    </xf>
    <xf numFmtId="2" fontId="0" fillId="0" borderId="0" xfId="0" applyNumberFormat="1"/>
    <xf numFmtId="0" fontId="2" fillId="0" borderId="13" xfId="0" applyFont="1" applyBorder="1" applyAlignment="1">
      <alignment vertical="center" wrapText="1"/>
    </xf>
    <xf numFmtId="0" fontId="0" fillId="0" borderId="12" xfId="0" applyBorder="1" applyAlignment="1">
      <alignment horizontal="center" vertical="center"/>
    </xf>
    <xf numFmtId="0" fontId="18" fillId="0" borderId="0" xfId="0" applyFont="1"/>
    <xf numFmtId="164" fontId="0" fillId="3" borderId="12" xfId="1" applyNumberFormat="1" applyFont="1" applyFill="1" applyBorder="1" applyAlignment="1" applyProtection="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left" vertical="center" wrapText="1"/>
    </xf>
    <xf numFmtId="0" fontId="0" fillId="0" borderId="1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18" fillId="0" borderId="20" xfId="0" applyFont="1" applyBorder="1" applyAlignment="1">
      <alignment horizontal="left" vertical="center" wrapText="1"/>
    </xf>
    <xf numFmtId="0" fontId="18" fillId="0" borderId="16" xfId="0" applyFont="1" applyBorder="1" applyAlignment="1">
      <alignment horizontal="left" vertical="center" wrapText="1"/>
    </xf>
    <xf numFmtId="0" fontId="0" fillId="0" borderId="0" xfId="0" applyAlignment="1">
      <alignment horizontal="left" wrapText="1"/>
    </xf>
    <xf numFmtId="0" fontId="0" fillId="0" borderId="3" xfId="0" applyBorder="1" applyAlignment="1">
      <alignment horizontal="left"/>
    </xf>
    <xf numFmtId="0" fontId="0" fillId="0" borderId="0" xfId="0" applyAlignment="1">
      <alignment horizontal="left"/>
    </xf>
    <xf numFmtId="0" fontId="0" fillId="0" borderId="4" xfId="0" applyBorder="1" applyAlignment="1">
      <alignment horizontal="left"/>
    </xf>
    <xf numFmtId="0" fontId="2" fillId="9" borderId="19" xfId="0" applyFont="1" applyFill="1" applyBorder="1" applyAlignment="1">
      <alignment horizontal="left"/>
    </xf>
    <xf numFmtId="0" fontId="2" fillId="9" borderId="1" xfId="0" applyFont="1" applyFill="1" applyBorder="1" applyAlignment="1">
      <alignment horizontal="left"/>
    </xf>
    <xf numFmtId="0" fontId="2" fillId="9" borderId="2" xfId="0" applyFont="1" applyFill="1" applyBorder="1" applyAlignment="1">
      <alignment horizontal="left"/>
    </xf>
    <xf numFmtId="0" fontId="0" fillId="0" borderId="3" xfId="0" applyBorder="1" applyAlignment="1">
      <alignment horizontal="left" wrapText="1"/>
    </xf>
    <xf numFmtId="0" fontId="0" fillId="0" borderId="4" xfId="0" applyBorder="1" applyAlignment="1">
      <alignment horizontal="left" wrapText="1"/>
    </xf>
    <xf numFmtId="0" fontId="2" fillId="9" borderId="19" xfId="0" applyFont="1" applyFill="1" applyBorder="1" applyAlignment="1">
      <alignment horizontal="left" wrapText="1"/>
    </xf>
    <xf numFmtId="0" fontId="2" fillId="9" borderId="1" xfId="0" applyFont="1" applyFill="1" applyBorder="1" applyAlignment="1">
      <alignment horizontal="left" wrapText="1"/>
    </xf>
    <xf numFmtId="0" fontId="2" fillId="9" borderId="2" xfId="0" applyFont="1" applyFill="1" applyBorder="1" applyAlignment="1">
      <alignment horizontal="left" wrapText="1"/>
    </xf>
    <xf numFmtId="0" fontId="2" fillId="9" borderId="19" xfId="0" applyFont="1" applyFill="1" applyBorder="1" applyAlignment="1">
      <alignment horizontal="center"/>
    </xf>
    <xf numFmtId="0" fontId="2" fillId="9" borderId="1" xfId="0" applyFont="1" applyFill="1" applyBorder="1" applyAlignment="1">
      <alignment horizontal="center"/>
    </xf>
    <xf numFmtId="0" fontId="2" fillId="9" borderId="2" xfId="0" applyFont="1" applyFill="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8" fillId="0" borderId="3"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xf>
    <xf numFmtId="0" fontId="18" fillId="0" borderId="9" xfId="0" applyFont="1" applyBorder="1" applyAlignment="1">
      <alignment horizontal="left"/>
    </xf>
    <xf numFmtId="0" fontId="18" fillId="0" borderId="34" xfId="0" applyFont="1" applyBorder="1" applyAlignment="1">
      <alignment horizontal="left"/>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169" fontId="0" fillId="2" borderId="21" xfId="1" applyNumberFormat="1" applyFont="1" applyFill="1" applyBorder="1" applyAlignment="1" applyProtection="1">
      <alignment horizontal="center" vertical="center"/>
      <protection locked="0"/>
    </xf>
    <xf numFmtId="169" fontId="0" fillId="2" borderId="20" xfId="1" applyNumberFormat="1" applyFont="1" applyFill="1" applyBorder="1" applyAlignment="1" applyProtection="1">
      <alignment horizontal="center" vertical="center"/>
      <protection locked="0"/>
    </xf>
    <xf numFmtId="169" fontId="0" fillId="2" borderId="22" xfId="1" applyNumberFormat="1" applyFont="1" applyFill="1" applyBorder="1" applyAlignment="1" applyProtection="1">
      <alignment horizontal="center" vertical="center"/>
      <protection locked="0"/>
    </xf>
    <xf numFmtId="0" fontId="15" fillId="8" borderId="19" xfId="0" applyFont="1" applyFill="1" applyBorder="1" applyAlignment="1">
      <alignment horizontal="center"/>
    </xf>
    <xf numFmtId="0" fontId="15" fillId="8" borderId="2" xfId="0" applyFont="1" applyFill="1" applyBorder="1" applyAlignment="1">
      <alignment horizontal="center"/>
    </xf>
    <xf numFmtId="166" fontId="0" fillId="3" borderId="14" xfId="1" applyNumberFormat="1" applyFont="1" applyFill="1" applyBorder="1" applyAlignment="1" applyProtection="1">
      <alignment horizontal="center" vertical="center"/>
    </xf>
    <xf numFmtId="166" fontId="0" fillId="3" borderId="16" xfId="1" applyNumberFormat="1" applyFont="1" applyFill="1" applyBorder="1" applyAlignment="1" applyProtection="1">
      <alignment horizontal="center" vertical="center"/>
    </xf>
    <xf numFmtId="166" fontId="0" fillId="3" borderId="18" xfId="1" applyNumberFormat="1" applyFont="1" applyFill="1" applyBorder="1" applyAlignment="1" applyProtection="1">
      <alignment horizontal="center" vertical="center"/>
    </xf>
    <xf numFmtId="168" fontId="0" fillId="3" borderId="13" xfId="0" applyNumberFormat="1" applyFill="1" applyBorder="1" applyAlignment="1">
      <alignment horizontal="center" vertical="center"/>
    </xf>
    <xf numFmtId="168" fontId="0" fillId="3" borderId="15" xfId="0" applyNumberFormat="1" applyFill="1" applyBorder="1" applyAlignment="1">
      <alignment horizontal="center" vertical="center"/>
    </xf>
    <xf numFmtId="168" fontId="0" fillId="3" borderId="17" xfId="0" applyNumberFormat="1" applyFill="1" applyBorder="1" applyAlignment="1">
      <alignment horizontal="center" vertical="center"/>
    </xf>
    <xf numFmtId="169" fontId="0" fillId="3" borderId="37" xfId="1" applyNumberFormat="1" applyFont="1" applyFill="1" applyBorder="1" applyAlignment="1" applyProtection="1">
      <alignment horizontal="center" vertical="center"/>
    </xf>
    <xf numFmtId="169" fontId="0" fillId="3" borderId="49" xfId="1" applyNumberFormat="1" applyFont="1" applyFill="1" applyBorder="1" applyAlignment="1" applyProtection="1">
      <alignment horizontal="center" vertical="center"/>
    </xf>
    <xf numFmtId="169" fontId="0" fillId="3" borderId="51" xfId="1" applyNumberFormat="1" applyFont="1" applyFill="1" applyBorder="1" applyAlignment="1" applyProtection="1">
      <alignment horizontal="center" vertical="center"/>
    </xf>
    <xf numFmtId="169" fontId="0" fillId="3" borderId="21" xfId="1" applyNumberFormat="1" applyFont="1" applyFill="1" applyBorder="1" applyAlignment="1" applyProtection="1">
      <alignment horizontal="center" vertical="center"/>
    </xf>
    <xf numFmtId="169" fontId="0" fillId="3" borderId="20" xfId="1" applyNumberFormat="1" applyFont="1" applyFill="1" applyBorder="1" applyAlignment="1" applyProtection="1">
      <alignment horizontal="center" vertical="center"/>
    </xf>
    <xf numFmtId="169" fontId="0" fillId="3" borderId="22" xfId="1" applyNumberFormat="1" applyFont="1" applyFill="1" applyBorder="1" applyAlignment="1" applyProtection="1">
      <alignment horizontal="center" vertical="center"/>
    </xf>
    <xf numFmtId="169" fontId="0" fillId="3" borderId="47" xfId="1" applyNumberFormat="1" applyFont="1" applyFill="1" applyBorder="1" applyAlignment="1" applyProtection="1">
      <alignment horizontal="center" vertical="center"/>
    </xf>
    <xf numFmtId="169" fontId="0" fillId="3" borderId="44" xfId="1" applyNumberFormat="1" applyFont="1" applyFill="1" applyBorder="1" applyAlignment="1" applyProtection="1">
      <alignment horizontal="center" vertical="center"/>
    </xf>
    <xf numFmtId="169" fontId="0" fillId="3" borderId="45" xfId="1" applyNumberFormat="1" applyFont="1" applyFill="1" applyBorder="1" applyAlignment="1" applyProtection="1">
      <alignment horizontal="center" vertical="center"/>
    </xf>
    <xf numFmtId="37" fontId="0" fillId="2" borderId="14" xfId="1" applyNumberFormat="1" applyFont="1" applyFill="1" applyBorder="1" applyAlignment="1" applyProtection="1">
      <alignment horizontal="center" vertical="center"/>
      <protection locked="0"/>
    </xf>
    <xf numFmtId="37" fontId="0" fillId="2" borderId="16" xfId="1" applyNumberFormat="1" applyFont="1" applyFill="1" applyBorder="1" applyAlignment="1" applyProtection="1">
      <alignment horizontal="center" vertical="center"/>
      <protection locked="0"/>
    </xf>
    <xf numFmtId="37" fontId="0" fillId="2" borderId="18" xfId="1" applyNumberFormat="1" applyFont="1" applyFill="1" applyBorder="1" applyAlignment="1" applyProtection="1">
      <alignment horizontal="center" vertical="center"/>
      <protection locked="0"/>
    </xf>
    <xf numFmtId="169" fontId="0" fillId="3" borderId="48" xfId="1" applyNumberFormat="1" applyFont="1" applyFill="1" applyBorder="1" applyAlignment="1" applyProtection="1">
      <alignment horizontal="center" vertical="center"/>
    </xf>
    <xf numFmtId="169" fontId="0" fillId="3" borderId="50" xfId="1" applyNumberFormat="1" applyFont="1" applyFill="1" applyBorder="1" applyAlignment="1" applyProtection="1">
      <alignment horizontal="center" vertical="center"/>
    </xf>
    <xf numFmtId="169" fontId="0" fillId="3" borderId="52" xfId="1" applyNumberFormat="1" applyFont="1" applyFill="1" applyBorder="1" applyAlignment="1" applyProtection="1">
      <alignment horizontal="center" vertical="center"/>
    </xf>
    <xf numFmtId="37" fontId="0" fillId="2" borderId="13" xfId="1" applyNumberFormat="1" applyFont="1" applyFill="1" applyBorder="1" applyAlignment="1" applyProtection="1">
      <alignment horizontal="center" vertical="center"/>
      <protection locked="0"/>
    </xf>
    <xf numFmtId="37" fontId="0" fillId="2" borderId="15" xfId="1" applyNumberFormat="1" applyFont="1" applyFill="1" applyBorder="1" applyAlignment="1" applyProtection="1">
      <alignment horizontal="center" vertical="center"/>
      <protection locked="0"/>
    </xf>
    <xf numFmtId="37" fontId="0" fillId="2" borderId="17" xfId="1" applyNumberFormat="1" applyFont="1" applyFill="1" applyBorder="1" applyAlignment="1" applyProtection="1">
      <alignment horizontal="center" vertical="center"/>
      <protection locked="0"/>
    </xf>
    <xf numFmtId="0" fontId="0" fillId="2" borderId="13"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18" xfId="0" applyFill="1" applyBorder="1" applyAlignment="1" applyProtection="1">
      <alignment horizontal="center"/>
      <protection locked="0"/>
    </xf>
    <xf numFmtId="42" fontId="0" fillId="3" borderId="21" xfId="2" applyNumberFormat="1" applyFont="1" applyFill="1" applyBorder="1" applyAlignment="1" applyProtection="1">
      <alignment horizontal="right" vertical="center"/>
    </xf>
    <xf numFmtId="165" fontId="0" fillId="3" borderId="20" xfId="2" applyNumberFormat="1" applyFont="1" applyFill="1" applyBorder="1" applyAlignment="1" applyProtection="1">
      <alignment horizontal="right" vertical="center"/>
    </xf>
    <xf numFmtId="165" fontId="0" fillId="3" borderId="22" xfId="2" applyNumberFormat="1" applyFont="1" applyFill="1" applyBorder="1" applyAlignment="1" applyProtection="1">
      <alignment horizontal="right" vertical="center"/>
    </xf>
    <xf numFmtId="37" fontId="0" fillId="2" borderId="41" xfId="1" applyNumberFormat="1" applyFont="1" applyFill="1" applyBorder="1" applyAlignment="1" applyProtection="1">
      <alignment horizontal="center" vertical="center"/>
      <protection locked="0"/>
    </xf>
    <xf numFmtId="37" fontId="0" fillId="2" borderId="42" xfId="1" applyNumberFormat="1" applyFont="1" applyFill="1" applyBorder="1" applyAlignment="1" applyProtection="1">
      <alignment horizontal="center" vertical="center"/>
      <protection locked="0"/>
    </xf>
    <xf numFmtId="37" fontId="0" fillId="2" borderId="43" xfId="1" applyNumberFormat="1" applyFont="1" applyFill="1" applyBorder="1" applyAlignment="1" applyProtection="1">
      <alignment horizontal="center" vertical="center"/>
      <protection locked="0"/>
    </xf>
    <xf numFmtId="0" fontId="2" fillId="0" borderId="30" xfId="0" applyFont="1" applyBorder="1" applyAlignment="1">
      <alignment horizontal="right"/>
    </xf>
    <xf numFmtId="0" fontId="2" fillId="0" borderId="31" xfId="0" applyFont="1" applyBorder="1" applyAlignment="1">
      <alignment horizontal="right"/>
    </xf>
    <xf numFmtId="0" fontId="2" fillId="7" borderId="19" xfId="0" applyFont="1" applyFill="1" applyBorder="1" applyAlignment="1">
      <alignment horizontal="center"/>
    </xf>
    <xf numFmtId="0" fontId="2" fillId="7" borderId="2" xfId="0" applyFont="1" applyFill="1" applyBorder="1" applyAlignment="1">
      <alignment horizontal="center"/>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2" fontId="0" fillId="3" borderId="20" xfId="2" applyNumberFormat="1" applyFont="1" applyFill="1" applyBorder="1" applyAlignment="1" applyProtection="1">
      <alignment horizontal="right" vertical="center"/>
    </xf>
    <xf numFmtId="42" fontId="0" fillId="3" borderId="22" xfId="2" applyNumberFormat="1" applyFont="1" applyFill="1" applyBorder="1" applyAlignment="1" applyProtection="1">
      <alignment horizontal="right" vertical="center"/>
    </xf>
    <xf numFmtId="0" fontId="9" fillId="0" borderId="0" xfId="0" applyFont="1" applyAlignment="1">
      <alignment horizontal="center"/>
    </xf>
    <xf numFmtId="0" fontId="2" fillId="0" borderId="9" xfId="0" applyFont="1" applyBorder="1" applyAlignment="1">
      <alignment horizontal="center"/>
    </xf>
    <xf numFmtId="0" fontId="11" fillId="3" borderId="19" xfId="0" applyFont="1" applyFill="1" applyBorder="1" applyAlignment="1">
      <alignment horizontal="left" wrapText="1"/>
    </xf>
    <xf numFmtId="0" fontId="11" fillId="3" borderId="1" xfId="0" applyFont="1" applyFill="1" applyBorder="1" applyAlignment="1">
      <alignment horizontal="left" wrapText="1"/>
    </xf>
    <xf numFmtId="0" fontId="11" fillId="3" borderId="2" xfId="0" applyFont="1" applyFill="1" applyBorder="1" applyAlignment="1">
      <alignment horizontal="left" wrapText="1"/>
    </xf>
    <xf numFmtId="0" fontId="0" fillId="0" borderId="8" xfId="0" applyBorder="1" applyAlignment="1">
      <alignment horizontal="left" wrapText="1"/>
    </xf>
    <xf numFmtId="0" fontId="0" fillId="0" borderId="34" xfId="0" applyBorder="1" applyAlignment="1">
      <alignment horizontal="left" wrapText="1"/>
    </xf>
    <xf numFmtId="0" fontId="0" fillId="0" borderId="5" xfId="0" applyBorder="1" applyAlignment="1">
      <alignment horizontal="left" wrapText="1"/>
    </xf>
    <xf numFmtId="0" fontId="0" fillId="0" borderId="7" xfId="0" applyBorder="1" applyAlignment="1">
      <alignment horizontal="left"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39" fontId="0" fillId="3" borderId="14" xfId="1" applyNumberFormat="1" applyFont="1" applyFill="1" applyBorder="1" applyAlignment="1" applyProtection="1">
      <alignment horizontal="center" vertical="center"/>
    </xf>
    <xf numFmtId="39" fontId="0" fillId="3" borderId="16" xfId="1" applyNumberFormat="1" applyFont="1" applyFill="1" applyBorder="1" applyAlignment="1" applyProtection="1">
      <alignment horizontal="center" vertical="center"/>
    </xf>
    <xf numFmtId="39" fontId="0" fillId="3" borderId="18" xfId="1" applyNumberFormat="1" applyFont="1" applyFill="1" applyBorder="1" applyAlignment="1" applyProtection="1">
      <alignment horizontal="center" vertical="center"/>
    </xf>
    <xf numFmtId="37" fontId="0" fillId="2" borderId="21" xfId="1" applyNumberFormat="1" applyFont="1" applyFill="1" applyBorder="1" applyAlignment="1" applyProtection="1">
      <alignment horizontal="center" vertical="center"/>
      <protection locked="0"/>
    </xf>
    <xf numFmtId="37" fontId="0" fillId="2" borderId="20" xfId="1" applyNumberFormat="1" applyFont="1" applyFill="1" applyBorder="1" applyAlignment="1" applyProtection="1">
      <alignment horizontal="center" vertical="center"/>
      <protection locked="0"/>
    </xf>
    <xf numFmtId="37" fontId="0" fillId="2" borderId="22" xfId="1" applyNumberFormat="1" applyFont="1" applyFill="1" applyBorder="1" applyAlignment="1" applyProtection="1">
      <alignment horizontal="center" vertical="center"/>
      <protection locked="0"/>
    </xf>
    <xf numFmtId="0" fontId="2" fillId="6" borderId="19"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0" borderId="9" xfId="0" applyBorder="1" applyAlignment="1">
      <alignment horizontal="left" wrapText="1"/>
    </xf>
    <xf numFmtId="0" fontId="0" fillId="0" borderId="6" xfId="0" applyBorder="1" applyAlignment="1">
      <alignment horizontal="left" wrapText="1"/>
    </xf>
    <xf numFmtId="39" fontId="0" fillId="3" borderId="27" xfId="1" applyNumberFormat="1" applyFont="1" applyFill="1" applyBorder="1" applyAlignment="1" applyProtection="1">
      <alignment horizontal="center" vertical="center"/>
    </xf>
    <xf numFmtId="0" fontId="5" fillId="3" borderId="1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0" fillId="3" borderId="3" xfId="0" applyFill="1" applyBorder="1" applyAlignment="1">
      <alignment horizontal="left" wrapText="1"/>
    </xf>
    <xf numFmtId="0" fontId="0" fillId="3" borderId="0" xfId="0" applyFill="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0" borderId="5" xfId="0" applyFont="1" applyBorder="1" applyAlignment="1">
      <alignment horizontal="left" wrapText="1"/>
    </xf>
    <xf numFmtId="0" fontId="2" fillId="0" borderId="6" xfId="0" applyFont="1" applyBorder="1" applyAlignment="1">
      <alignment horizontal="left"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37" fontId="0" fillId="2" borderId="28" xfId="1" applyNumberFormat="1" applyFont="1" applyFill="1" applyBorder="1" applyAlignment="1" applyProtection="1">
      <alignment horizontal="center" vertical="center"/>
      <protection locked="0"/>
    </xf>
    <xf numFmtId="0" fontId="3" fillId="3" borderId="19" xfId="0" applyFont="1" applyFill="1" applyBorder="1" applyAlignment="1">
      <alignment horizontal="left" vertical="center"/>
    </xf>
    <xf numFmtId="0" fontId="3" fillId="3" borderId="2" xfId="0" applyFont="1" applyFill="1" applyBorder="1" applyAlignment="1">
      <alignment horizontal="left" vertical="center"/>
    </xf>
    <xf numFmtId="0" fontId="3" fillId="3" borderId="19" xfId="0" applyFont="1" applyFill="1" applyBorder="1" applyAlignment="1">
      <alignment horizontal="left"/>
    </xf>
    <xf numFmtId="0" fontId="3" fillId="3" borderId="1" xfId="0" applyFont="1" applyFill="1" applyBorder="1" applyAlignment="1">
      <alignment horizontal="left"/>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37" fontId="0" fillId="2" borderId="25" xfId="1" applyNumberFormat="1" applyFont="1" applyFill="1" applyBorder="1" applyAlignment="1" applyProtection="1">
      <alignment horizontal="center" vertical="center"/>
      <protection locked="0"/>
    </xf>
    <xf numFmtId="39" fontId="0" fillId="3" borderId="29" xfId="1" applyNumberFormat="1" applyFont="1" applyFill="1" applyBorder="1" applyAlignment="1" applyProtection="1">
      <alignment horizontal="center" vertical="center"/>
    </xf>
    <xf numFmtId="0" fontId="0" fillId="3" borderId="23" xfId="0" applyFill="1" applyBorder="1" applyAlignment="1" applyProtection="1">
      <alignment horizontal="center" vertical="center"/>
      <protection locked="0"/>
    </xf>
    <xf numFmtId="0" fontId="10" fillId="2" borderId="19"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10" fillId="2" borderId="2" xfId="0" applyFont="1" applyFill="1" applyBorder="1" applyAlignment="1" applyProtection="1">
      <alignment horizontal="left"/>
      <protection locked="0"/>
    </xf>
    <xf numFmtId="0" fontId="0" fillId="3" borderId="24" xfId="0" applyFill="1" applyBorder="1" applyAlignment="1" applyProtection="1">
      <alignment horizontal="center" vertical="center"/>
      <protection locked="0"/>
    </xf>
    <xf numFmtId="0" fontId="18"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2" fillId="0" borderId="3" xfId="0" applyFont="1" applyBorder="1" applyAlignment="1">
      <alignment horizontal="left" wrapText="1"/>
    </xf>
    <xf numFmtId="0" fontId="2" fillId="0" borderId="0" xfId="0" applyFont="1" applyAlignment="1">
      <alignment horizontal="left"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left" vertical="center" wrapText="1"/>
    </xf>
    <xf numFmtId="0" fontId="0" fillId="3" borderId="0" xfId="0" applyFill="1" applyAlignment="1">
      <alignment horizontal="left" vertical="center" wrapText="1"/>
    </xf>
    <xf numFmtId="0" fontId="2" fillId="3" borderId="3" xfId="0" applyFont="1" applyFill="1" applyBorder="1" applyAlignment="1">
      <alignment horizontal="left" wrapText="1"/>
    </xf>
    <xf numFmtId="0" fontId="2" fillId="3" borderId="0" xfId="0" applyFont="1" applyFill="1" applyAlignment="1">
      <alignment horizontal="left" wrapText="1"/>
    </xf>
    <xf numFmtId="0" fontId="0" fillId="0" borderId="0" xfId="0" applyFill="1"/>
  </cellXfs>
  <cellStyles count="3">
    <cellStyle name="Comma" xfId="1" builtinId="3"/>
    <cellStyle name="Currency" xfId="2" builtinId="4"/>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F40F-AC44-48AC-8FC4-B3CA66368CE8}">
  <dimension ref="B1:S17"/>
  <sheetViews>
    <sheetView tabSelected="1" workbookViewId="0">
      <selection activeCell="B2" sqref="B2:S5"/>
    </sheetView>
  </sheetViews>
  <sheetFormatPr defaultRowHeight="15" x14ac:dyDescent="0.25"/>
  <cols>
    <col min="2" max="2" width="10.7109375" customWidth="1"/>
  </cols>
  <sheetData>
    <row r="1" spans="2:19" ht="15.75" thickBot="1" x14ac:dyDescent="0.3"/>
    <row r="2" spans="2:19" x14ac:dyDescent="0.25">
      <c r="B2" s="87" t="s">
        <v>119</v>
      </c>
      <c r="C2" s="88"/>
      <c r="D2" s="88"/>
      <c r="E2" s="88"/>
      <c r="F2" s="88"/>
      <c r="G2" s="88"/>
      <c r="H2" s="88"/>
      <c r="I2" s="88"/>
      <c r="J2" s="88"/>
      <c r="K2" s="88"/>
      <c r="L2" s="88"/>
      <c r="M2" s="88"/>
      <c r="N2" s="88"/>
      <c r="O2" s="88"/>
      <c r="P2" s="88"/>
      <c r="Q2" s="88"/>
      <c r="R2" s="88"/>
      <c r="S2" s="89"/>
    </row>
    <row r="3" spans="2:19" x14ac:dyDescent="0.25">
      <c r="B3" s="90"/>
      <c r="C3" s="91"/>
      <c r="D3" s="91"/>
      <c r="E3" s="91"/>
      <c r="F3" s="91"/>
      <c r="G3" s="91"/>
      <c r="H3" s="91"/>
      <c r="I3" s="91"/>
      <c r="J3" s="91"/>
      <c r="K3" s="91"/>
      <c r="L3" s="91"/>
      <c r="M3" s="91"/>
      <c r="N3" s="91"/>
      <c r="O3" s="91"/>
      <c r="P3" s="91"/>
      <c r="Q3" s="91"/>
      <c r="R3" s="91"/>
      <c r="S3" s="92"/>
    </row>
    <row r="4" spans="2:19" x14ac:dyDescent="0.25">
      <c r="B4" s="90"/>
      <c r="C4" s="91"/>
      <c r="D4" s="91"/>
      <c r="E4" s="91"/>
      <c r="F4" s="91"/>
      <c r="G4" s="91"/>
      <c r="H4" s="91"/>
      <c r="I4" s="91"/>
      <c r="J4" s="91"/>
      <c r="K4" s="91"/>
      <c r="L4" s="91"/>
      <c r="M4" s="91"/>
      <c r="N4" s="91"/>
      <c r="O4" s="91"/>
      <c r="P4" s="91"/>
      <c r="Q4" s="91"/>
      <c r="R4" s="91"/>
      <c r="S4" s="92"/>
    </row>
    <row r="5" spans="2:19" ht="15.75" thickBot="1" x14ac:dyDescent="0.3">
      <c r="B5" s="93"/>
      <c r="C5" s="94"/>
      <c r="D5" s="94"/>
      <c r="E5" s="94"/>
      <c r="F5" s="94"/>
      <c r="G5" s="94"/>
      <c r="H5" s="94"/>
      <c r="I5" s="94"/>
      <c r="J5" s="94"/>
      <c r="K5" s="94"/>
      <c r="L5" s="94"/>
      <c r="M5" s="94"/>
      <c r="N5" s="94"/>
      <c r="O5" s="94"/>
      <c r="P5" s="94"/>
      <c r="Q5" s="94"/>
      <c r="R5" s="94"/>
      <c r="S5" s="95"/>
    </row>
    <row r="7" spans="2:19" ht="21" x14ac:dyDescent="0.35">
      <c r="B7" s="46" t="s">
        <v>49</v>
      </c>
    </row>
    <row r="8" spans="2:19" ht="15.75" thickBot="1" x14ac:dyDescent="0.3">
      <c r="B8" s="71"/>
    </row>
    <row r="9" spans="2:19" s="47" customFormat="1" ht="75.599999999999994" customHeight="1" thickBot="1" x14ac:dyDescent="0.3">
      <c r="B9" s="83" t="s">
        <v>90</v>
      </c>
      <c r="C9" s="96" t="s">
        <v>92</v>
      </c>
      <c r="D9" s="96"/>
      <c r="E9" s="96"/>
      <c r="F9" s="96"/>
      <c r="G9" s="96"/>
      <c r="H9" s="96"/>
      <c r="I9" s="96"/>
      <c r="J9" s="96"/>
      <c r="K9" s="96"/>
      <c r="L9" s="96"/>
      <c r="M9" s="96"/>
      <c r="N9" s="97"/>
    </row>
    <row r="10" spans="2:19" s="47" customFormat="1" ht="75.599999999999994" customHeight="1" x14ac:dyDescent="0.25">
      <c r="B10" s="49" t="s">
        <v>50</v>
      </c>
      <c r="C10" s="96" t="s">
        <v>94</v>
      </c>
      <c r="D10" s="96"/>
      <c r="E10" s="96"/>
      <c r="F10" s="96"/>
      <c r="G10" s="96"/>
      <c r="H10" s="96"/>
      <c r="I10" s="96"/>
      <c r="J10" s="96"/>
      <c r="K10" s="96"/>
      <c r="L10" s="96"/>
      <c r="M10" s="96"/>
      <c r="N10" s="97"/>
    </row>
    <row r="11" spans="2:19" s="47" customFormat="1" ht="75.599999999999994" customHeight="1" x14ac:dyDescent="0.25">
      <c r="B11" s="50" t="s">
        <v>51</v>
      </c>
      <c r="C11" s="98" t="s">
        <v>93</v>
      </c>
      <c r="D11" s="98"/>
      <c r="E11" s="98"/>
      <c r="F11" s="98"/>
      <c r="G11" s="98"/>
      <c r="H11" s="98"/>
      <c r="I11" s="98"/>
      <c r="J11" s="98"/>
      <c r="K11" s="98"/>
      <c r="L11" s="98"/>
      <c r="M11" s="98"/>
      <c r="N11" s="99"/>
    </row>
    <row r="12" spans="2:19" s="47" customFormat="1" ht="75.599999999999994" customHeight="1" x14ac:dyDescent="0.25">
      <c r="B12" s="50" t="s">
        <v>52</v>
      </c>
      <c r="C12" s="102" t="s">
        <v>117</v>
      </c>
      <c r="D12" s="102"/>
      <c r="E12" s="102"/>
      <c r="F12" s="102"/>
      <c r="G12" s="102"/>
      <c r="H12" s="102"/>
      <c r="I12" s="102"/>
      <c r="J12" s="102"/>
      <c r="K12" s="102"/>
      <c r="L12" s="102"/>
      <c r="M12" s="102"/>
      <c r="N12" s="103"/>
    </row>
    <row r="13" spans="2:19" s="47" customFormat="1" ht="75.599999999999994" customHeight="1" thickBot="1" x14ac:dyDescent="0.3">
      <c r="B13" s="51" t="s">
        <v>91</v>
      </c>
      <c r="C13" s="100" t="s">
        <v>95</v>
      </c>
      <c r="D13" s="100"/>
      <c r="E13" s="100"/>
      <c r="F13" s="100"/>
      <c r="G13" s="100"/>
      <c r="H13" s="100"/>
      <c r="I13" s="100"/>
      <c r="J13" s="100"/>
      <c r="K13" s="100"/>
      <c r="L13" s="100"/>
      <c r="M13" s="100"/>
      <c r="N13" s="101"/>
    </row>
    <row r="14" spans="2:19" s="47" customFormat="1" ht="52.15" customHeight="1" x14ac:dyDescent="0.25">
      <c r="B14" s="48"/>
    </row>
    <row r="15" spans="2:19" x14ac:dyDescent="0.25">
      <c r="B15" s="249" t="s">
        <v>118</v>
      </c>
      <c r="C15" s="249"/>
      <c r="D15" s="249"/>
    </row>
    <row r="16" spans="2:19" x14ac:dyDescent="0.25">
      <c r="B16" s="33"/>
    </row>
    <row r="17" spans="2:2" x14ac:dyDescent="0.25">
      <c r="B17" s="33"/>
    </row>
  </sheetData>
  <mergeCells count="6">
    <mergeCell ref="B2:S5"/>
    <mergeCell ref="C10:N10"/>
    <mergeCell ref="C11:N11"/>
    <mergeCell ref="C12:N12"/>
    <mergeCell ref="C13:N13"/>
    <mergeCell ref="C9:N9"/>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039B-5CB2-4CEE-8242-1A8405FA15CF}">
  <sheetPr>
    <tabColor rgb="FFFFC000"/>
  </sheetPr>
  <dimension ref="A1:T20"/>
  <sheetViews>
    <sheetView zoomScale="70" zoomScaleNormal="70" workbookViewId="0">
      <selection activeCell="N12" sqref="N12"/>
    </sheetView>
  </sheetViews>
  <sheetFormatPr defaultRowHeight="15" x14ac:dyDescent="0.25"/>
  <cols>
    <col min="2" max="2" width="3.7109375" bestFit="1" customWidth="1"/>
    <col min="3" max="3" width="3" bestFit="1" customWidth="1"/>
    <col min="11" max="11" width="10.5703125" bestFit="1" customWidth="1"/>
    <col min="14" max="14" width="15.5703125" customWidth="1"/>
    <col min="16" max="17" width="12.42578125" bestFit="1" customWidth="1"/>
  </cols>
  <sheetData>
    <row r="1" spans="1:20" ht="21" x14ac:dyDescent="0.35">
      <c r="A1" s="46" t="s">
        <v>96</v>
      </c>
    </row>
    <row r="2" spans="1:20" ht="78.75" customHeight="1" x14ac:dyDescent="0.25">
      <c r="A2" s="104" t="s">
        <v>112</v>
      </c>
      <c r="B2" s="104"/>
      <c r="C2" s="104"/>
      <c r="D2" s="104"/>
      <c r="E2" s="104"/>
      <c r="F2" s="104"/>
      <c r="G2" s="104"/>
      <c r="H2" s="104"/>
      <c r="I2" s="104"/>
      <c r="J2" s="104"/>
      <c r="K2" s="104"/>
      <c r="L2" s="104"/>
      <c r="M2" s="104"/>
      <c r="N2" s="104"/>
    </row>
    <row r="3" spans="1:20" ht="15.75" thickBot="1" x14ac:dyDescent="0.3">
      <c r="K3" s="65"/>
    </row>
    <row r="4" spans="1:20" ht="15.75" thickBot="1" x14ac:dyDescent="0.3">
      <c r="D4" s="116" t="s">
        <v>16</v>
      </c>
      <c r="E4" s="117"/>
      <c r="F4" s="117"/>
      <c r="G4" s="117"/>
      <c r="H4" s="117"/>
      <c r="I4" s="117"/>
      <c r="J4" s="117"/>
      <c r="K4" s="117"/>
      <c r="L4" s="117"/>
      <c r="M4" s="117"/>
      <c r="N4" s="118"/>
    </row>
    <row r="5" spans="1:20" ht="15.75" thickBot="1" x14ac:dyDescent="0.3">
      <c r="D5" s="124" t="s">
        <v>82</v>
      </c>
      <c r="E5" s="125"/>
      <c r="F5" s="125"/>
      <c r="G5" s="125"/>
      <c r="H5" s="125"/>
      <c r="I5" s="125"/>
      <c r="J5" s="125"/>
      <c r="K5" s="125"/>
      <c r="L5" s="125"/>
      <c r="M5" s="126"/>
      <c r="N5" s="78">
        <v>2.5299999999999998</v>
      </c>
      <c r="O5" s="122" t="s">
        <v>85</v>
      </c>
      <c r="P5" s="123"/>
      <c r="Q5" s="123"/>
      <c r="R5" s="123"/>
      <c r="S5" s="123"/>
      <c r="T5" s="123"/>
    </row>
    <row r="6" spans="1:20" ht="15.75" thickBot="1" x14ac:dyDescent="0.3">
      <c r="D6" s="105" t="s">
        <v>13</v>
      </c>
      <c r="E6" s="106"/>
      <c r="F6" s="106"/>
      <c r="G6" s="106"/>
      <c r="H6" s="106"/>
      <c r="I6" s="106"/>
      <c r="J6" s="106"/>
      <c r="K6" s="106"/>
      <c r="L6" s="106"/>
      <c r="M6" s="107"/>
      <c r="N6" s="72">
        <f>24*365</f>
        <v>8760</v>
      </c>
      <c r="O6" s="122"/>
      <c r="P6" s="123"/>
      <c r="Q6" s="123"/>
      <c r="R6" s="123"/>
      <c r="S6" s="123"/>
      <c r="T6" s="123"/>
    </row>
    <row r="7" spans="1:20" ht="15.75" thickBot="1" x14ac:dyDescent="0.3">
      <c r="D7" s="119" t="s">
        <v>36</v>
      </c>
      <c r="E7" s="120"/>
      <c r="F7" s="120"/>
      <c r="G7" s="120"/>
      <c r="H7" s="120"/>
      <c r="I7" s="120"/>
      <c r="J7" s="120"/>
      <c r="K7" s="120"/>
      <c r="L7" s="120"/>
      <c r="M7" s="121"/>
      <c r="N7" s="66">
        <f>N5*N6</f>
        <v>22162.799999999999</v>
      </c>
      <c r="O7" s="122"/>
      <c r="P7" s="123"/>
      <c r="Q7" s="123"/>
      <c r="R7" s="123"/>
      <c r="S7" s="123"/>
      <c r="T7" s="123"/>
    </row>
    <row r="8" spans="1:20" ht="15.75" thickBot="1" x14ac:dyDescent="0.3">
      <c r="D8" s="116" t="s">
        <v>75</v>
      </c>
      <c r="E8" s="117"/>
      <c r="F8" s="117"/>
      <c r="G8" s="117"/>
      <c r="H8" s="117"/>
      <c r="I8" s="117"/>
      <c r="J8" s="117"/>
      <c r="K8" s="117"/>
      <c r="L8" s="117"/>
      <c r="M8" s="117"/>
      <c r="N8" s="118"/>
    </row>
    <row r="9" spans="1:20" x14ac:dyDescent="0.25">
      <c r="D9" s="105" t="s">
        <v>71</v>
      </c>
      <c r="E9" s="106"/>
      <c r="F9" s="106"/>
      <c r="G9" s="106"/>
      <c r="H9" s="106"/>
      <c r="I9" s="106"/>
      <c r="J9" s="106"/>
      <c r="K9" s="106"/>
      <c r="L9" s="106"/>
      <c r="M9" s="107"/>
      <c r="N9" s="69"/>
      <c r="Q9" s="64"/>
    </row>
    <row r="10" spans="1:20" x14ac:dyDescent="0.25">
      <c r="D10" s="105" t="s">
        <v>72</v>
      </c>
      <c r="E10" s="106"/>
      <c r="F10" s="106"/>
      <c r="G10" s="106"/>
      <c r="H10" s="106"/>
      <c r="I10" s="106"/>
      <c r="J10" s="106"/>
      <c r="K10" s="106"/>
      <c r="L10" s="106"/>
      <c r="M10" s="107"/>
      <c r="N10" s="70"/>
      <c r="Q10" s="64"/>
    </row>
    <row r="11" spans="1:20" x14ac:dyDescent="0.25">
      <c r="D11" s="105" t="s">
        <v>73</v>
      </c>
      <c r="E11" s="106"/>
      <c r="F11" s="106"/>
      <c r="G11" s="106"/>
      <c r="H11" s="106"/>
      <c r="I11" s="106"/>
      <c r="J11" s="106"/>
      <c r="K11" s="106"/>
      <c r="L11" s="106"/>
      <c r="M11" s="107"/>
      <c r="N11" s="70"/>
    </row>
    <row r="12" spans="1:20" ht="15.75" thickBot="1" x14ac:dyDescent="0.3">
      <c r="D12" s="105" t="s">
        <v>5</v>
      </c>
      <c r="E12" s="106"/>
      <c r="F12" s="106"/>
      <c r="G12" s="106"/>
      <c r="H12" s="106"/>
      <c r="I12" s="106"/>
      <c r="J12" s="106"/>
      <c r="K12" s="106"/>
      <c r="L12" s="106"/>
      <c r="M12" s="107"/>
      <c r="N12" s="70"/>
    </row>
    <row r="13" spans="1:20" ht="15.75" customHeight="1" thickBot="1" x14ac:dyDescent="0.3">
      <c r="D13" s="111" t="s">
        <v>74</v>
      </c>
      <c r="E13" s="104"/>
      <c r="F13" s="104"/>
      <c r="G13" s="104"/>
      <c r="H13" s="104"/>
      <c r="I13" s="104"/>
      <c r="J13" s="104"/>
      <c r="K13" s="104"/>
      <c r="L13" s="104"/>
      <c r="M13" s="112"/>
      <c r="N13" s="67">
        <f>N9*N10*N11*N12</f>
        <v>0</v>
      </c>
    </row>
    <row r="14" spans="1:20" ht="15.75" customHeight="1" thickBot="1" x14ac:dyDescent="0.3">
      <c r="D14" s="113" t="s">
        <v>62</v>
      </c>
      <c r="E14" s="114"/>
      <c r="F14" s="114"/>
      <c r="G14" s="114"/>
      <c r="H14" s="114"/>
      <c r="I14" s="114"/>
      <c r="J14" s="114"/>
      <c r="K14" s="114"/>
      <c r="L14" s="114"/>
      <c r="M14" s="115"/>
      <c r="N14" s="68">
        <f>N13/N7</f>
        <v>0</v>
      </c>
    </row>
    <row r="15" spans="1:20" ht="15.75" thickBot="1" x14ac:dyDescent="0.3">
      <c r="D15" s="108" t="s">
        <v>79</v>
      </c>
      <c r="E15" s="109"/>
      <c r="F15" s="109"/>
      <c r="G15" s="109"/>
      <c r="H15" s="109"/>
      <c r="I15" s="109"/>
      <c r="J15" s="109"/>
      <c r="K15" s="109"/>
      <c r="L15" s="109"/>
      <c r="M15" s="110"/>
      <c r="N15" s="81" t="str">
        <f>IF(N14&lt;2,"NOT ELIGIBLE ", "ELIGIBLE")</f>
        <v xml:space="preserve">NOT ELIGIBLE </v>
      </c>
    </row>
    <row r="20" spans="19:19" x14ac:dyDescent="0.25">
      <c r="S20" s="82"/>
    </row>
  </sheetData>
  <mergeCells count="14">
    <mergeCell ref="A2:N2"/>
    <mergeCell ref="O5:T7"/>
    <mergeCell ref="D15:M15"/>
    <mergeCell ref="D4:N4"/>
    <mergeCell ref="D5:M5"/>
    <mergeCell ref="D6:M6"/>
    <mergeCell ref="D7:M7"/>
    <mergeCell ref="D8:N8"/>
    <mergeCell ref="D9:M9"/>
    <mergeCell ref="D10:M10"/>
    <mergeCell ref="D11:M11"/>
    <mergeCell ref="D12:M12"/>
    <mergeCell ref="D13:M13"/>
    <mergeCell ref="D14:M14"/>
  </mergeCells>
  <conditionalFormatting sqref="N15">
    <cfRule type="beginsWith" dxfId="13" priority="1" operator="beginsWith" text="eligible">
      <formula>LEFT(N15,LEN("eligible"))="eligible"</formula>
    </cfRule>
    <cfRule type="containsText" dxfId="12" priority="2" operator="containsText" text="not eligible">
      <formula>NOT(ISERROR(SEARCH("not eligible",N15)))</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462B-81E0-4B81-B8C4-0DD9EF8AEFF3}">
  <sheetPr>
    <tabColor rgb="FF00B0F0"/>
    <pageSetUpPr fitToPage="1"/>
  </sheetPr>
  <dimension ref="B1:U39"/>
  <sheetViews>
    <sheetView showGridLines="0" zoomScale="70" zoomScaleNormal="70" zoomScaleSheetLayoutView="50" workbookViewId="0">
      <selection activeCell="M26" sqref="M26:M28"/>
    </sheetView>
  </sheetViews>
  <sheetFormatPr defaultColWidth="8.85546875" defaultRowHeight="15" x14ac:dyDescent="0.25"/>
  <cols>
    <col min="1" max="1" width="2.28515625" customWidth="1"/>
    <col min="3" max="3" width="16.28515625" customWidth="1"/>
    <col min="4" max="4" width="13.140625" customWidth="1"/>
    <col min="6" max="6" width="12.7109375" customWidth="1"/>
    <col min="7" max="7" width="13.140625" customWidth="1"/>
    <col min="8" max="8" width="15.28515625" customWidth="1"/>
    <col min="9" max="9" width="12.28515625" customWidth="1"/>
    <col min="10" max="10" width="16" customWidth="1"/>
    <col min="11" max="11" width="15.42578125" customWidth="1"/>
    <col min="12" max="12" width="17.140625" customWidth="1"/>
    <col min="13" max="13" width="18.42578125" customWidth="1"/>
    <col min="14" max="14" width="19.140625" customWidth="1"/>
    <col min="15" max="15" width="15.28515625" customWidth="1"/>
    <col min="16" max="16" width="16.42578125" customWidth="1"/>
    <col min="17" max="17" width="19" customWidth="1"/>
    <col min="18" max="18" width="20.140625" customWidth="1"/>
    <col min="19" max="19" width="16.85546875" customWidth="1"/>
    <col min="20" max="20" width="24.42578125" customWidth="1"/>
    <col min="21" max="21" width="22.7109375" customWidth="1"/>
  </cols>
  <sheetData>
    <row r="1" spans="2:21" ht="18.75" customHeight="1" thickBot="1" x14ac:dyDescent="0.3"/>
    <row r="2" spans="2:21" ht="42.75" customHeight="1" thickBot="1" x14ac:dyDescent="0.4">
      <c r="B2" s="185" t="s">
        <v>61</v>
      </c>
      <c r="C2" s="186"/>
      <c r="D2" s="186"/>
      <c r="E2" s="186"/>
      <c r="F2" s="186"/>
      <c r="G2" s="186"/>
      <c r="H2" s="186"/>
      <c r="I2" s="186"/>
      <c r="J2" s="186"/>
      <c r="K2" s="186"/>
      <c r="L2" s="186"/>
      <c r="M2" s="186"/>
      <c r="N2" s="186"/>
      <c r="O2" s="186"/>
      <c r="P2" s="186"/>
      <c r="Q2" s="186"/>
      <c r="R2" s="187"/>
      <c r="S2" s="56"/>
    </row>
    <row r="3" spans="2:21" x14ac:dyDescent="0.25">
      <c r="C3" s="44" t="s">
        <v>0</v>
      </c>
      <c r="D3" s="159"/>
      <c r="E3" s="160"/>
      <c r="F3" s="160"/>
      <c r="G3" s="160"/>
      <c r="H3" s="160"/>
      <c r="I3" s="160"/>
      <c r="J3" s="160"/>
      <c r="K3" s="160"/>
      <c r="L3" s="160"/>
      <c r="M3" s="160"/>
      <c r="N3" s="160"/>
      <c r="O3" s="160"/>
      <c r="P3" s="160"/>
      <c r="Q3" s="160"/>
      <c r="R3" s="161"/>
      <c r="S3" s="53"/>
    </row>
    <row r="4" spans="2:21" x14ac:dyDescent="0.25">
      <c r="C4" s="2" t="s">
        <v>1</v>
      </c>
      <c r="D4" s="162"/>
      <c r="E4" s="163"/>
      <c r="F4" s="163"/>
      <c r="G4" s="163"/>
      <c r="H4" s="163"/>
      <c r="I4" s="163"/>
      <c r="J4" s="163"/>
      <c r="K4" s="163"/>
      <c r="L4" s="163"/>
      <c r="M4" s="163"/>
      <c r="N4" s="163"/>
      <c r="O4" s="163"/>
      <c r="P4" s="163"/>
      <c r="Q4" s="163"/>
      <c r="R4" s="164"/>
      <c r="S4" s="53"/>
    </row>
    <row r="5" spans="2:21" x14ac:dyDescent="0.25">
      <c r="C5" s="3" t="s">
        <v>41</v>
      </c>
      <c r="D5" s="162"/>
      <c r="E5" s="163"/>
      <c r="F5" s="163"/>
      <c r="G5" s="163"/>
      <c r="H5" s="163"/>
      <c r="I5" s="163"/>
      <c r="J5" s="163"/>
      <c r="K5" s="163"/>
      <c r="L5" s="163"/>
      <c r="M5" s="163"/>
      <c r="N5" s="163"/>
      <c r="O5" s="163"/>
      <c r="P5" s="163"/>
      <c r="Q5" s="163"/>
      <c r="R5" s="164"/>
      <c r="S5" s="53"/>
    </row>
    <row r="6" spans="2:21" ht="15.75" thickBot="1" x14ac:dyDescent="0.3">
      <c r="C6" s="4" t="s">
        <v>47</v>
      </c>
      <c r="D6" s="165"/>
      <c r="E6" s="166"/>
      <c r="F6" s="166"/>
      <c r="G6" s="166"/>
      <c r="H6" s="166"/>
      <c r="I6" s="166"/>
      <c r="J6" s="166"/>
      <c r="K6" s="166"/>
      <c r="L6" s="166"/>
      <c r="M6" s="166"/>
      <c r="N6" s="166"/>
      <c r="O6" s="166"/>
      <c r="P6" s="166"/>
      <c r="Q6" s="166"/>
      <c r="R6" s="167"/>
      <c r="S6" s="53"/>
    </row>
    <row r="7" spans="2:21" x14ac:dyDescent="0.25">
      <c r="C7" s="184"/>
      <c r="D7" s="184"/>
      <c r="E7" s="184"/>
      <c r="F7" s="184"/>
      <c r="G7" s="184"/>
      <c r="H7" s="184"/>
      <c r="I7" s="184"/>
      <c r="J7" s="184"/>
      <c r="K7" s="184"/>
      <c r="L7" s="184"/>
      <c r="M7" s="184"/>
      <c r="N7" s="184"/>
      <c r="O7" s="184"/>
      <c r="P7" s="184"/>
      <c r="Q7" s="184"/>
      <c r="R7" s="184"/>
      <c r="S7" s="53"/>
    </row>
    <row r="8" spans="2:21" ht="21.75" thickBot="1" x14ac:dyDescent="0.4">
      <c r="C8" s="183" t="s">
        <v>22</v>
      </c>
      <c r="D8" s="183"/>
      <c r="E8" s="183"/>
      <c r="F8" s="183"/>
      <c r="G8" s="183"/>
      <c r="H8" s="183"/>
      <c r="I8" s="183"/>
      <c r="J8" s="183"/>
      <c r="K8" s="183"/>
      <c r="L8" s="183"/>
      <c r="M8" s="183"/>
      <c r="N8" s="183"/>
      <c r="O8" s="183"/>
      <c r="P8" s="183"/>
      <c r="Q8" s="183"/>
      <c r="R8" s="183"/>
      <c r="S8" s="46"/>
    </row>
    <row r="9" spans="2:21" ht="24" thickBot="1" x14ac:dyDescent="0.4">
      <c r="C9" s="5"/>
      <c r="D9" s="5"/>
      <c r="E9" s="174" t="s">
        <v>78</v>
      </c>
      <c r="F9" s="175"/>
      <c r="G9" s="80">
        <v>40</v>
      </c>
      <c r="H9" s="5"/>
      <c r="I9" s="176" t="s">
        <v>32</v>
      </c>
      <c r="J9" s="177"/>
      <c r="K9" s="176" t="s">
        <v>70</v>
      </c>
      <c r="L9" s="177"/>
      <c r="M9" s="176" t="s">
        <v>113</v>
      </c>
      <c r="N9" s="177"/>
      <c r="O9" s="174" t="s">
        <v>83</v>
      </c>
      <c r="P9" s="175"/>
      <c r="Q9" s="175"/>
      <c r="R9" s="75">
        <v>64000</v>
      </c>
      <c r="S9" s="5"/>
      <c r="T9" s="133" t="s">
        <v>97</v>
      </c>
      <c r="U9" s="134"/>
    </row>
    <row r="10" spans="2:21" ht="123" customHeight="1" thickBot="1" x14ac:dyDescent="0.3">
      <c r="C10" s="6" t="s">
        <v>80</v>
      </c>
      <c r="D10" s="7" t="s">
        <v>23</v>
      </c>
      <c r="E10" s="73" t="s">
        <v>24</v>
      </c>
      <c r="F10" s="73" t="s">
        <v>59</v>
      </c>
      <c r="G10" s="79" t="s">
        <v>86</v>
      </c>
      <c r="H10" s="8" t="s">
        <v>76</v>
      </c>
      <c r="I10" s="9" t="s">
        <v>69</v>
      </c>
      <c r="J10" s="9" t="s">
        <v>88</v>
      </c>
      <c r="K10" s="52" t="s">
        <v>99</v>
      </c>
      <c r="L10" s="52" t="s">
        <v>89</v>
      </c>
      <c r="M10" s="6" t="s">
        <v>109</v>
      </c>
      <c r="N10" s="62" t="s">
        <v>108</v>
      </c>
      <c r="O10" s="73" t="s">
        <v>58</v>
      </c>
      <c r="P10" s="73" t="s">
        <v>81</v>
      </c>
      <c r="Q10" s="74" t="s">
        <v>68</v>
      </c>
      <c r="R10" s="76" t="s">
        <v>87</v>
      </c>
      <c r="S10" s="54"/>
      <c r="T10" s="10" t="s">
        <v>110</v>
      </c>
      <c r="U10" s="10" t="s">
        <v>111</v>
      </c>
    </row>
    <row r="11" spans="2:21" x14ac:dyDescent="0.25">
      <c r="C11" s="178">
        <v>1</v>
      </c>
      <c r="D11" s="59" t="s">
        <v>26</v>
      </c>
      <c r="E11" s="11"/>
      <c r="F11" s="11"/>
      <c r="G11" s="168">
        <f>((E11*F11)*$G$9)+((E12*F12)*$G$9)+((E13*F13)*$G$9)</f>
        <v>0</v>
      </c>
      <c r="H11" s="171"/>
      <c r="I11" s="150"/>
      <c r="J11" s="156"/>
      <c r="K11" s="153">
        <f>SUM('SLU #1'!H26:H28,'SLU #2'!H26:H28,'SLU #3'!H26:H28,'SLU #4'!H26:H28,'SLU #5'!H26:H28,'SLU #6'!H26:H28)</f>
        <v>0</v>
      </c>
      <c r="L11" s="141">
        <f>SUM('SLU #1'!I26:I28,'SLU #2'!I26:I28,'SLU #3'!I26:I28,'SLU #4'!I26:I28,'SLU #5'!I26:I28,'SLU #6'!I26:I28)</f>
        <v>0</v>
      </c>
      <c r="M11" s="144">
        <f>ROUND(SUM($I11,K11),1)</f>
        <v>0</v>
      </c>
      <c r="N11" s="147">
        <f>SUM($J11,L11)</f>
        <v>0</v>
      </c>
      <c r="O11" s="130"/>
      <c r="P11" s="130"/>
      <c r="Q11" s="168" t="str">
        <f>IF(N11=0,"",$G11/$N11)</f>
        <v/>
      </c>
      <c r="R11" s="127" t="str">
        <f>IF(Q11&gt;$R$9,"NOT REASONABLE","REASONABLE")</f>
        <v>NOT REASONABLE</v>
      </c>
      <c r="S11" s="55"/>
      <c r="T11" s="138">
        <f>IF(N11=0,(G11/R$9),IF(R11="NOT REASONABLE",(G11/R$9)-N11,""))</f>
        <v>0</v>
      </c>
      <c r="U11" s="135">
        <f>IF(T11&lt;&gt;"",((T11*22163)/365),"")</f>
        <v>0</v>
      </c>
    </row>
    <row r="12" spans="2:21" x14ac:dyDescent="0.25">
      <c r="C12" s="179"/>
      <c r="D12" s="60" t="s">
        <v>29</v>
      </c>
      <c r="E12" s="12"/>
      <c r="F12" s="12"/>
      <c r="G12" s="181"/>
      <c r="H12" s="172"/>
      <c r="I12" s="151"/>
      <c r="J12" s="157"/>
      <c r="K12" s="154"/>
      <c r="L12" s="142"/>
      <c r="M12" s="145"/>
      <c r="N12" s="148"/>
      <c r="O12" s="131"/>
      <c r="P12" s="131"/>
      <c r="Q12" s="169"/>
      <c r="R12" s="128"/>
      <c r="S12" s="55"/>
      <c r="T12" s="139"/>
      <c r="U12" s="136"/>
    </row>
    <row r="13" spans="2:21" ht="15.75" thickBot="1" x14ac:dyDescent="0.3">
      <c r="C13" s="180"/>
      <c r="D13" s="61" t="s">
        <v>28</v>
      </c>
      <c r="E13" s="13"/>
      <c r="F13" s="13"/>
      <c r="G13" s="182"/>
      <c r="H13" s="173"/>
      <c r="I13" s="152"/>
      <c r="J13" s="158"/>
      <c r="K13" s="155"/>
      <c r="L13" s="143"/>
      <c r="M13" s="146"/>
      <c r="N13" s="149"/>
      <c r="O13" s="132"/>
      <c r="P13" s="132"/>
      <c r="Q13" s="170"/>
      <c r="R13" s="129"/>
      <c r="S13" s="55"/>
      <c r="T13" s="140"/>
      <c r="U13" s="137"/>
    </row>
    <row r="14" spans="2:21" x14ac:dyDescent="0.25">
      <c r="C14" s="178">
        <v>2</v>
      </c>
      <c r="D14" s="59" t="s">
        <v>26</v>
      </c>
      <c r="E14" s="11"/>
      <c r="F14" s="11"/>
      <c r="G14" s="168">
        <f t="shared" ref="G14" si="0">((E14*F14)*$G$9)+((E15*F15)*$G$9)+((E16*F16)*$G$9)</f>
        <v>0</v>
      </c>
      <c r="H14" s="171"/>
      <c r="I14" s="150"/>
      <c r="J14" s="156"/>
      <c r="K14" s="153">
        <f>SUM('SLU #1'!H29:H31,'SLU #2'!H29:H31,'SLU #3'!H29:H31,'SLU #4'!H29:H31,'SLU #5'!H29:H31,'SLU #6'!H29:H31)</f>
        <v>0</v>
      </c>
      <c r="L14" s="141">
        <f>SUM('SLU #1'!I29:I31,'SLU #2'!I29:I31,'SLU #3'!I29:I31,'SLU #4'!I29:I31,'SLU #5'!I29:I31,'SLU #6'!I29:I31,)</f>
        <v>0</v>
      </c>
      <c r="M14" s="144">
        <f>ROUND(SUM($I14,K14),1)</f>
        <v>0</v>
      </c>
      <c r="N14" s="147">
        <f t="shared" ref="N14" si="1">SUM($J14,L14)</f>
        <v>0</v>
      </c>
      <c r="O14" s="130"/>
      <c r="P14" s="130"/>
      <c r="Q14" s="168" t="str">
        <f>IF(N14=0,"",$G14/$N14)</f>
        <v/>
      </c>
      <c r="R14" s="127" t="str">
        <f t="shared" ref="R14" si="2">IF(Q14&gt;$R$9,"NOT REASONABLE","REASONABLE")</f>
        <v>NOT REASONABLE</v>
      </c>
      <c r="S14" s="55"/>
      <c r="T14" s="138">
        <f>IF(N14=0,(G14/R$9),IF(R14="NOT REASONABLE",(G14/R$9)-N14,""))</f>
        <v>0</v>
      </c>
      <c r="U14" s="135">
        <f t="shared" ref="U14" si="3">IF(T14&lt;&gt;"",((T14*22163)/365),"")</f>
        <v>0</v>
      </c>
    </row>
    <row r="15" spans="2:21" x14ac:dyDescent="0.25">
      <c r="C15" s="179"/>
      <c r="D15" s="60" t="s">
        <v>29</v>
      </c>
      <c r="E15" s="12"/>
      <c r="F15" s="12"/>
      <c r="G15" s="181"/>
      <c r="H15" s="172"/>
      <c r="I15" s="151"/>
      <c r="J15" s="157"/>
      <c r="K15" s="154"/>
      <c r="L15" s="142"/>
      <c r="M15" s="145"/>
      <c r="N15" s="148"/>
      <c r="O15" s="131"/>
      <c r="P15" s="131"/>
      <c r="Q15" s="169"/>
      <c r="R15" s="128"/>
      <c r="S15" s="55"/>
      <c r="T15" s="139"/>
      <c r="U15" s="136"/>
    </row>
    <row r="16" spans="2:21" ht="15.75" thickBot="1" x14ac:dyDescent="0.3">
      <c r="C16" s="180"/>
      <c r="D16" s="61" t="s">
        <v>28</v>
      </c>
      <c r="E16" s="13"/>
      <c r="F16" s="13"/>
      <c r="G16" s="182"/>
      <c r="H16" s="173"/>
      <c r="I16" s="152"/>
      <c r="J16" s="158"/>
      <c r="K16" s="155"/>
      <c r="L16" s="143"/>
      <c r="M16" s="146"/>
      <c r="N16" s="149"/>
      <c r="O16" s="132"/>
      <c r="P16" s="132"/>
      <c r="Q16" s="170"/>
      <c r="R16" s="129"/>
      <c r="S16" s="55"/>
      <c r="T16" s="140"/>
      <c r="U16" s="137"/>
    </row>
    <row r="17" spans="3:21" x14ac:dyDescent="0.25">
      <c r="C17" s="178">
        <v>3</v>
      </c>
      <c r="D17" s="59" t="s">
        <v>26</v>
      </c>
      <c r="E17" s="11"/>
      <c r="F17" s="11"/>
      <c r="G17" s="168">
        <f t="shared" ref="G17" si="4">((E17*F17)*$G$9)+((E18*F18)*$G$9)+((E19*F19)*$G$9)</f>
        <v>0</v>
      </c>
      <c r="H17" s="171"/>
      <c r="I17" s="150"/>
      <c r="J17" s="156"/>
      <c r="K17" s="153">
        <f>SUM('SLU #1'!H32:H34,'SLU #2'!H32:H34,'SLU #3'!H32:H34,'SLU #4'!H32:H34,'SLU #5'!H32:H34,'SLU #6'!H32:H34)</f>
        <v>0</v>
      </c>
      <c r="L17" s="141">
        <f>SUM('SLU #1'!I32:I34,'SLU #2'!I32:I34,'SLU #3'!I32:I34,'SLU #4'!I32:I34,'SLU #5'!I32:I34,'SLU #6'!I32:I34,)</f>
        <v>0</v>
      </c>
      <c r="M17" s="144">
        <f>ROUND(SUM($I17,K17),1)</f>
        <v>0</v>
      </c>
      <c r="N17" s="147">
        <f t="shared" ref="N17" si="5">SUM($J17,L17)</f>
        <v>0</v>
      </c>
      <c r="O17" s="130"/>
      <c r="P17" s="130"/>
      <c r="Q17" s="168" t="str">
        <f>IF(N17=0,"",$G17/$N17)</f>
        <v/>
      </c>
      <c r="R17" s="127" t="str">
        <f t="shared" ref="R17" si="6">IF(Q17&gt;$R$9,"NOT REASONABLE","REASONABLE")</f>
        <v>NOT REASONABLE</v>
      </c>
      <c r="S17" s="55"/>
      <c r="T17" s="138">
        <f>IF(N17=0,(G17/R$9),IF(R17="NOT REASONABLE",(G17/R$9)-N17,""))</f>
        <v>0</v>
      </c>
      <c r="U17" s="135">
        <f t="shared" ref="U17" si="7">IF(T17&lt;&gt;"",((T17*22163)/365),"")</f>
        <v>0</v>
      </c>
    </row>
    <row r="18" spans="3:21" x14ac:dyDescent="0.25">
      <c r="C18" s="179"/>
      <c r="D18" s="60" t="s">
        <v>29</v>
      </c>
      <c r="E18" s="12"/>
      <c r="F18" s="12"/>
      <c r="G18" s="181"/>
      <c r="H18" s="172"/>
      <c r="I18" s="151"/>
      <c r="J18" s="157"/>
      <c r="K18" s="154"/>
      <c r="L18" s="142"/>
      <c r="M18" s="145"/>
      <c r="N18" s="148"/>
      <c r="O18" s="131"/>
      <c r="P18" s="131"/>
      <c r="Q18" s="169"/>
      <c r="R18" s="128"/>
      <c r="S18" s="55"/>
      <c r="T18" s="139"/>
      <c r="U18" s="136"/>
    </row>
    <row r="19" spans="3:21" ht="15.75" thickBot="1" x14ac:dyDescent="0.3">
      <c r="C19" s="180"/>
      <c r="D19" s="61" t="s">
        <v>28</v>
      </c>
      <c r="E19" s="13"/>
      <c r="F19" s="13"/>
      <c r="G19" s="182"/>
      <c r="H19" s="173"/>
      <c r="I19" s="152"/>
      <c r="J19" s="158"/>
      <c r="K19" s="155"/>
      <c r="L19" s="143"/>
      <c r="M19" s="146"/>
      <c r="N19" s="149"/>
      <c r="O19" s="132"/>
      <c r="P19" s="132"/>
      <c r="Q19" s="170"/>
      <c r="R19" s="129"/>
      <c r="S19" s="55"/>
      <c r="T19" s="140"/>
      <c r="U19" s="137"/>
    </row>
    <row r="20" spans="3:21" x14ac:dyDescent="0.25">
      <c r="C20" s="178">
        <v>4</v>
      </c>
      <c r="D20" s="59" t="s">
        <v>26</v>
      </c>
      <c r="E20" s="11"/>
      <c r="F20" s="11"/>
      <c r="G20" s="168">
        <f t="shared" ref="G20" si="8">((E20*F20)*$G$9)+((E21*F21)*$G$9)+((E22*F22)*$G$9)</f>
        <v>0</v>
      </c>
      <c r="H20" s="171"/>
      <c r="I20" s="150"/>
      <c r="J20" s="156"/>
      <c r="K20" s="153">
        <f>SUM('SLU #1'!H35:H37,'SLU #2'!H35:H37,'SLU #3'!H35:H37,'SLU #4'!H35:H37,'SLU #5'!H35:H37,'SLU #6'!H35:H37)</f>
        <v>0</v>
      </c>
      <c r="L20" s="141">
        <f>SUM('SLU #1'!I35:I37,'SLU #2'!I35:I37,'SLU #3'!I35:I37,'SLU #4'!I35:I37,'SLU #5'!I35:I37,'SLU #6'!I35:I37,)</f>
        <v>0</v>
      </c>
      <c r="M20" s="144">
        <f>ROUND(SUM($I20,K20),1)</f>
        <v>0</v>
      </c>
      <c r="N20" s="147">
        <f t="shared" ref="N20" si="9">SUM($J20,L20)</f>
        <v>0</v>
      </c>
      <c r="O20" s="130"/>
      <c r="P20" s="130"/>
      <c r="Q20" s="168" t="str">
        <f>IF(N20=0,"",$G20/$N20)</f>
        <v/>
      </c>
      <c r="R20" s="127" t="str">
        <f t="shared" ref="R20" si="10">IF(Q20&gt;$R$9,"NOT REASONABLE","REASONABLE")</f>
        <v>NOT REASONABLE</v>
      </c>
      <c r="S20" s="55"/>
      <c r="T20" s="138">
        <f>IF(N20=0,(G20/R$9),IF(R20="NOT REASONABLE",(G20/R$9)-N20,""))</f>
        <v>0</v>
      </c>
      <c r="U20" s="135">
        <f t="shared" ref="U20" si="11">IF(T20&lt;&gt;"",((T20*22163)/365),"")</f>
        <v>0</v>
      </c>
    </row>
    <row r="21" spans="3:21" x14ac:dyDescent="0.25">
      <c r="C21" s="179"/>
      <c r="D21" s="60" t="s">
        <v>29</v>
      </c>
      <c r="E21" s="12"/>
      <c r="F21" s="12"/>
      <c r="G21" s="181"/>
      <c r="H21" s="172"/>
      <c r="I21" s="151"/>
      <c r="J21" s="157"/>
      <c r="K21" s="154"/>
      <c r="L21" s="142"/>
      <c r="M21" s="145"/>
      <c r="N21" s="148"/>
      <c r="O21" s="131"/>
      <c r="P21" s="131"/>
      <c r="Q21" s="169"/>
      <c r="R21" s="128"/>
      <c r="S21" s="55"/>
      <c r="T21" s="139"/>
      <c r="U21" s="136"/>
    </row>
    <row r="22" spans="3:21" ht="15.75" thickBot="1" x14ac:dyDescent="0.3">
      <c r="C22" s="180"/>
      <c r="D22" s="61" t="s">
        <v>28</v>
      </c>
      <c r="E22" s="13"/>
      <c r="F22" s="13"/>
      <c r="G22" s="182"/>
      <c r="H22" s="173"/>
      <c r="I22" s="152"/>
      <c r="J22" s="158"/>
      <c r="K22" s="155"/>
      <c r="L22" s="143"/>
      <c r="M22" s="146"/>
      <c r="N22" s="149"/>
      <c r="O22" s="132"/>
      <c r="P22" s="132"/>
      <c r="Q22" s="170"/>
      <c r="R22" s="129"/>
      <c r="S22" s="55"/>
      <c r="T22" s="140"/>
      <c r="U22" s="137"/>
    </row>
    <row r="23" spans="3:21" x14ac:dyDescent="0.25">
      <c r="C23" s="178">
        <v>5</v>
      </c>
      <c r="D23" s="59" t="s">
        <v>26</v>
      </c>
      <c r="E23" s="11"/>
      <c r="F23" s="11"/>
      <c r="G23" s="168">
        <f t="shared" ref="G23" si="12">((E23*F23)*$G$9)+((E24*F24)*$G$9)+((E25*F25)*$G$9)</f>
        <v>0</v>
      </c>
      <c r="H23" s="171"/>
      <c r="I23" s="150"/>
      <c r="J23" s="156"/>
      <c r="K23" s="153">
        <f>SUM('SLU #1'!H38:H40,'SLU #2'!H38:H40,'SLU #3'!H38:H40,'SLU #4'!H38:H40,'SLU #5'!H38:H40,'SLU #6'!H38:H40)</f>
        <v>0</v>
      </c>
      <c r="L23" s="141">
        <f>SUM('SLU #1'!I38:I40,'SLU #2'!I38:I40,'SLU #3'!I38:I40,'SLU #4'!I38:I40,'SLU #5'!I38:I40,'SLU #6'!I38:I40)</f>
        <v>0</v>
      </c>
      <c r="M23" s="144">
        <f>ROUND(SUM($I23,K23),1)</f>
        <v>0</v>
      </c>
      <c r="N23" s="147">
        <f t="shared" ref="N23" si="13">SUM($J23,L23)</f>
        <v>0</v>
      </c>
      <c r="O23" s="130"/>
      <c r="P23" s="130"/>
      <c r="Q23" s="168" t="str">
        <f>IF(N23=0,"",$G23/$N23)</f>
        <v/>
      </c>
      <c r="R23" s="127" t="str">
        <f t="shared" ref="R23" si="14">IF(Q23&gt;$R$9,"NOT REASONABLE","REASONABLE")</f>
        <v>NOT REASONABLE</v>
      </c>
      <c r="S23" s="55"/>
      <c r="T23" s="138">
        <f>IF(N23=0,(G23/R$9),IF(R23="NOT REASONABLE",(G23/R$9)-N23,""))</f>
        <v>0</v>
      </c>
      <c r="U23" s="135">
        <f t="shared" ref="U23" si="15">IF(T23&lt;&gt;"",((T23*22163)/365),"")</f>
        <v>0</v>
      </c>
    </row>
    <row r="24" spans="3:21" x14ac:dyDescent="0.25">
      <c r="C24" s="179"/>
      <c r="D24" s="60" t="s">
        <v>29</v>
      </c>
      <c r="E24" s="12"/>
      <c r="F24" s="12"/>
      <c r="G24" s="181"/>
      <c r="H24" s="172"/>
      <c r="I24" s="151"/>
      <c r="J24" s="157"/>
      <c r="K24" s="154"/>
      <c r="L24" s="142"/>
      <c r="M24" s="145"/>
      <c r="N24" s="148"/>
      <c r="O24" s="131"/>
      <c r="P24" s="131"/>
      <c r="Q24" s="169"/>
      <c r="R24" s="128"/>
      <c r="S24" s="55"/>
      <c r="T24" s="139"/>
      <c r="U24" s="136"/>
    </row>
    <row r="25" spans="3:21" ht="15.75" thickBot="1" x14ac:dyDescent="0.3">
      <c r="C25" s="180"/>
      <c r="D25" s="61" t="s">
        <v>28</v>
      </c>
      <c r="E25" s="13"/>
      <c r="F25" s="13"/>
      <c r="G25" s="182"/>
      <c r="H25" s="173"/>
      <c r="I25" s="152"/>
      <c r="J25" s="158"/>
      <c r="K25" s="155"/>
      <c r="L25" s="143"/>
      <c r="M25" s="146"/>
      <c r="N25" s="149"/>
      <c r="O25" s="132"/>
      <c r="P25" s="132"/>
      <c r="Q25" s="170"/>
      <c r="R25" s="129"/>
      <c r="S25" s="55"/>
      <c r="T25" s="140"/>
      <c r="U25" s="137"/>
    </row>
    <row r="26" spans="3:21" x14ac:dyDescent="0.25">
      <c r="C26" s="178">
        <v>6</v>
      </c>
      <c r="D26" s="59" t="s">
        <v>26</v>
      </c>
      <c r="E26" s="11"/>
      <c r="F26" s="11"/>
      <c r="G26" s="168">
        <f t="shared" ref="G26" si="16">((E26*F26)*$G$9)+((E27*F27)*$G$9)+((E28*F28)*$G$9)</f>
        <v>0</v>
      </c>
      <c r="H26" s="171"/>
      <c r="I26" s="150"/>
      <c r="J26" s="156"/>
      <c r="K26" s="153">
        <f>SUM('SLU #1'!H41:H43,'SLU #2'!H41:H43,'SLU #3'!H41:H43,'SLU #4'!H41:H43,'SLU #5'!H41:H43,'SLU #6'!H41:H43)</f>
        <v>0</v>
      </c>
      <c r="L26" s="141">
        <f>SUM('SLU #1'!I41:I43,'SLU #2'!I41:I43,'SLU #3'!I41:I43,'SLU #4'!I41:I43,'SLU #5'!I41:I43,'SLU #6'!I41:I43)</f>
        <v>0</v>
      </c>
      <c r="M26" s="144">
        <f>ROUND(SUM($I26,K26),1)</f>
        <v>0</v>
      </c>
      <c r="N26" s="147">
        <f t="shared" ref="N26" si="17">SUM($J26,L26)</f>
        <v>0</v>
      </c>
      <c r="O26" s="130"/>
      <c r="P26" s="130"/>
      <c r="Q26" s="168" t="str">
        <f>IF(N26=0,"",$G26/$N26)</f>
        <v/>
      </c>
      <c r="R26" s="127" t="str">
        <f t="shared" ref="R26" si="18">IF(Q26&gt;$R$9,"NOT REASONABLE","REASONABLE")</f>
        <v>NOT REASONABLE</v>
      </c>
      <c r="S26" s="55"/>
      <c r="T26" s="138">
        <f>IF(N26=0,(G26/R$9),IF(R26="NOT REASONABLE",(G26/R$9)-N26,""))</f>
        <v>0</v>
      </c>
      <c r="U26" s="135">
        <f t="shared" ref="U26" si="19">IF(T26&lt;&gt;"",((T26*22163)/365),"")</f>
        <v>0</v>
      </c>
    </row>
    <row r="27" spans="3:21" x14ac:dyDescent="0.25">
      <c r="C27" s="179"/>
      <c r="D27" s="60" t="s">
        <v>29</v>
      </c>
      <c r="E27" s="12"/>
      <c r="F27" s="12"/>
      <c r="G27" s="181"/>
      <c r="H27" s="172"/>
      <c r="I27" s="151"/>
      <c r="J27" s="157"/>
      <c r="K27" s="154"/>
      <c r="L27" s="142"/>
      <c r="M27" s="145"/>
      <c r="N27" s="148"/>
      <c r="O27" s="131"/>
      <c r="P27" s="131"/>
      <c r="Q27" s="169"/>
      <c r="R27" s="128"/>
      <c r="S27" s="55"/>
      <c r="T27" s="139"/>
      <c r="U27" s="136"/>
    </row>
    <row r="28" spans="3:21" ht="15.75" thickBot="1" x14ac:dyDescent="0.3">
      <c r="C28" s="180"/>
      <c r="D28" s="61" t="s">
        <v>28</v>
      </c>
      <c r="E28" s="13"/>
      <c r="F28" s="13"/>
      <c r="G28" s="182"/>
      <c r="H28" s="173"/>
      <c r="I28" s="152"/>
      <c r="J28" s="158"/>
      <c r="K28" s="155"/>
      <c r="L28" s="143"/>
      <c r="M28" s="146"/>
      <c r="N28" s="149"/>
      <c r="O28" s="132"/>
      <c r="P28" s="132"/>
      <c r="Q28" s="170"/>
      <c r="R28" s="129"/>
      <c r="S28" s="55"/>
      <c r="T28" s="140"/>
      <c r="U28" s="137"/>
    </row>
    <row r="29" spans="3:21" x14ac:dyDescent="0.25">
      <c r="C29" s="178">
        <v>7</v>
      </c>
      <c r="D29" s="59" t="s">
        <v>26</v>
      </c>
      <c r="E29" s="11"/>
      <c r="F29" s="11"/>
      <c r="G29" s="168">
        <f t="shared" ref="G29" si="20">((E29*F29)*$G$9)+((E30*F30)*$G$9)+((E31*F31)*$G$9)</f>
        <v>0</v>
      </c>
      <c r="H29" s="171"/>
      <c r="I29" s="150"/>
      <c r="J29" s="156"/>
      <c r="K29" s="153">
        <f>SUM('SLU #1'!H44:H46,'SLU #2'!H44:H46,'SLU #3'!H44:H46,'SLU #4'!H44:H46,'SLU #5'!H44:H46,'SLU #6'!H44:H46,)</f>
        <v>0</v>
      </c>
      <c r="L29" s="141">
        <f>SUM('SLU #1'!I44:I46,'SLU #2'!I44:I46,'SLU #3'!I44:I46,'SLU #4'!I44:I46,'SLU #5'!I44:I46,'SLU #6'!I44:I46)</f>
        <v>0</v>
      </c>
      <c r="M29" s="144">
        <f>ROUND(SUM($I29,K29),1)</f>
        <v>0</v>
      </c>
      <c r="N29" s="147">
        <f t="shared" ref="N29" si="21">SUM($J29,L29)</f>
        <v>0</v>
      </c>
      <c r="O29" s="130"/>
      <c r="P29" s="130"/>
      <c r="Q29" s="168" t="str">
        <f>IF(N29=0,"",$G29/$N29)</f>
        <v/>
      </c>
      <c r="R29" s="127" t="str">
        <f t="shared" ref="R29" si="22">IF(Q29&gt;$R$9,"NOT REASONABLE","REASONABLE")</f>
        <v>NOT REASONABLE</v>
      </c>
      <c r="S29" s="55"/>
      <c r="T29" s="138">
        <f>IF(N29=0,(G29/R$9),IF(R29="NOT REASONABLE",(G29/R$9)-N29,""))</f>
        <v>0</v>
      </c>
      <c r="U29" s="135">
        <f t="shared" ref="U29" si="23">IF(T29&lt;&gt;"",((T29*22163)/365),"")</f>
        <v>0</v>
      </c>
    </row>
    <row r="30" spans="3:21" x14ac:dyDescent="0.25">
      <c r="C30" s="179"/>
      <c r="D30" s="60" t="s">
        <v>29</v>
      </c>
      <c r="E30" s="12"/>
      <c r="F30" s="12"/>
      <c r="G30" s="181"/>
      <c r="H30" s="172"/>
      <c r="I30" s="151"/>
      <c r="J30" s="157"/>
      <c r="K30" s="154"/>
      <c r="L30" s="142"/>
      <c r="M30" s="145"/>
      <c r="N30" s="148"/>
      <c r="O30" s="131"/>
      <c r="P30" s="131"/>
      <c r="Q30" s="169"/>
      <c r="R30" s="128"/>
      <c r="S30" s="55"/>
      <c r="T30" s="139"/>
      <c r="U30" s="136"/>
    </row>
    <row r="31" spans="3:21" ht="15.75" thickBot="1" x14ac:dyDescent="0.3">
      <c r="C31" s="180"/>
      <c r="D31" s="61" t="s">
        <v>28</v>
      </c>
      <c r="E31" s="13"/>
      <c r="F31" s="13"/>
      <c r="G31" s="182"/>
      <c r="H31" s="173"/>
      <c r="I31" s="152"/>
      <c r="J31" s="158"/>
      <c r="K31" s="155"/>
      <c r="L31" s="143"/>
      <c r="M31" s="146"/>
      <c r="N31" s="149"/>
      <c r="O31" s="132"/>
      <c r="P31" s="132"/>
      <c r="Q31" s="170"/>
      <c r="R31" s="129"/>
      <c r="S31" s="55"/>
      <c r="T31" s="140"/>
      <c r="U31" s="137"/>
    </row>
    <row r="32" spans="3:21" x14ac:dyDescent="0.25">
      <c r="C32" s="178">
        <v>8</v>
      </c>
      <c r="D32" s="59" t="s">
        <v>26</v>
      </c>
      <c r="E32" s="11"/>
      <c r="F32" s="11"/>
      <c r="G32" s="168">
        <f t="shared" ref="G32" si="24">((E32*F32)*$G$9)+((E33*F33)*$G$9)+((E34*F34)*$G$9)</f>
        <v>0</v>
      </c>
      <c r="H32" s="171"/>
      <c r="I32" s="150"/>
      <c r="J32" s="156"/>
      <c r="K32" s="153">
        <f>SUM('SLU #1'!H47:H49,'SLU #2'!H47:H49,'SLU #3'!H47:H49,'SLU #4'!H47:H49,'SLU #5'!H47:H49,'SLU #6'!H47:H49)</f>
        <v>0</v>
      </c>
      <c r="L32" s="141">
        <f>SUM('SLU #1'!I47:I49,'SLU #2'!I47:I49,'SLU #3'!I47:I49,'SLU #4'!I47:I49,'SLU #5'!I47:I49,'SLU #6'!I47:I49)</f>
        <v>0</v>
      </c>
      <c r="M32" s="144">
        <f>ROUND(SUM($I32,K32),1)</f>
        <v>0</v>
      </c>
      <c r="N32" s="147">
        <f t="shared" ref="N32" si="25">SUM($J32,L32)</f>
        <v>0</v>
      </c>
      <c r="O32" s="130"/>
      <c r="P32" s="130"/>
      <c r="Q32" s="168" t="str">
        <f>IF(N32=0,"",$G32/$N32)</f>
        <v/>
      </c>
      <c r="R32" s="127" t="str">
        <f t="shared" ref="R32" si="26">IF(Q32&gt;$R$9,"NOT REASONABLE","REASONABLE")</f>
        <v>NOT REASONABLE</v>
      </c>
      <c r="S32" s="55"/>
      <c r="T32" s="138">
        <f>IF(N32=0,(G32/R$9),IF(R32="NOT REASONABLE",(G32/R$9)-N32,""))</f>
        <v>0</v>
      </c>
      <c r="U32" s="135">
        <f t="shared" ref="U32" si="27">IF(T32&lt;&gt;"",((T32*22163)/365),"")</f>
        <v>0</v>
      </c>
    </row>
    <row r="33" spans="3:21" x14ac:dyDescent="0.25">
      <c r="C33" s="179"/>
      <c r="D33" s="60" t="s">
        <v>29</v>
      </c>
      <c r="E33" s="12"/>
      <c r="F33" s="12"/>
      <c r="G33" s="181"/>
      <c r="H33" s="172"/>
      <c r="I33" s="151"/>
      <c r="J33" s="157"/>
      <c r="K33" s="154"/>
      <c r="L33" s="142"/>
      <c r="M33" s="145"/>
      <c r="N33" s="148"/>
      <c r="O33" s="131"/>
      <c r="P33" s="131"/>
      <c r="Q33" s="169"/>
      <c r="R33" s="128"/>
      <c r="S33" s="55"/>
      <c r="T33" s="139"/>
      <c r="U33" s="136"/>
    </row>
    <row r="34" spans="3:21" ht="15.75" thickBot="1" x14ac:dyDescent="0.3">
      <c r="C34" s="180"/>
      <c r="D34" s="61" t="s">
        <v>28</v>
      </c>
      <c r="E34" s="13"/>
      <c r="F34" s="13"/>
      <c r="G34" s="182"/>
      <c r="H34" s="173"/>
      <c r="I34" s="152"/>
      <c r="J34" s="158"/>
      <c r="K34" s="155"/>
      <c r="L34" s="143"/>
      <c r="M34" s="146"/>
      <c r="N34" s="149"/>
      <c r="O34" s="132"/>
      <c r="P34" s="132"/>
      <c r="Q34" s="170"/>
      <c r="R34" s="129"/>
      <c r="S34" s="55"/>
      <c r="T34" s="140"/>
      <c r="U34" s="137"/>
    </row>
    <row r="35" spans="3:21" ht="17.25" customHeight="1" x14ac:dyDescent="0.25">
      <c r="C35" t="s">
        <v>60</v>
      </c>
      <c r="T35" s="188" t="s">
        <v>98</v>
      </c>
      <c r="U35" s="189"/>
    </row>
    <row r="36" spans="3:21" ht="17.25" x14ac:dyDescent="0.25">
      <c r="C36" t="s">
        <v>84</v>
      </c>
      <c r="T36" s="111"/>
      <c r="U36" s="112"/>
    </row>
    <row r="37" spans="3:21" ht="17.25" x14ac:dyDescent="0.25">
      <c r="C37" t="s">
        <v>77</v>
      </c>
      <c r="T37" s="111"/>
      <c r="U37" s="112"/>
    </row>
    <row r="38" spans="3:21" ht="18" thickBot="1" x14ac:dyDescent="0.3">
      <c r="C38" s="85" t="s">
        <v>107</v>
      </c>
      <c r="T38" s="190"/>
      <c r="U38" s="191"/>
    </row>
    <row r="39" spans="3:21" ht="17.25" x14ac:dyDescent="0.25">
      <c r="C39" t="s">
        <v>106</v>
      </c>
    </row>
  </sheetData>
  <mergeCells count="134">
    <mergeCell ref="C32:C34"/>
    <mergeCell ref="G32:G34"/>
    <mergeCell ref="H32:H34"/>
    <mergeCell ref="I32:I34"/>
    <mergeCell ref="J32:J34"/>
    <mergeCell ref="K32:K34"/>
    <mergeCell ref="L32:L34"/>
    <mergeCell ref="M32:M34"/>
    <mergeCell ref="N32:N34"/>
    <mergeCell ref="T35:U38"/>
    <mergeCell ref="O32:O34"/>
    <mergeCell ref="P32:P34"/>
    <mergeCell ref="Q32:Q34"/>
    <mergeCell ref="R32:R34"/>
    <mergeCell ref="T32:T34"/>
    <mergeCell ref="U32:U34"/>
    <mergeCell ref="U29:U31"/>
    <mergeCell ref="N29:N31"/>
    <mergeCell ref="O29:O31"/>
    <mergeCell ref="P29:P31"/>
    <mergeCell ref="Q29:Q31"/>
    <mergeCell ref="R29:R31"/>
    <mergeCell ref="T29:T31"/>
    <mergeCell ref="J23:J25"/>
    <mergeCell ref="K23:K25"/>
    <mergeCell ref="T26:T28"/>
    <mergeCell ref="U26:U28"/>
    <mergeCell ref="C29:C31"/>
    <mergeCell ref="G29:G31"/>
    <mergeCell ref="H29:H31"/>
    <mergeCell ref="I29:I31"/>
    <mergeCell ref="J29:J31"/>
    <mergeCell ref="K29:K31"/>
    <mergeCell ref="L29:L31"/>
    <mergeCell ref="M29:M31"/>
    <mergeCell ref="M26:M28"/>
    <mergeCell ref="N26:N28"/>
    <mergeCell ref="O26:O28"/>
    <mergeCell ref="P26:P28"/>
    <mergeCell ref="Q26:Q28"/>
    <mergeCell ref="R26:R28"/>
    <mergeCell ref="H17:H19"/>
    <mergeCell ref="I17:I19"/>
    <mergeCell ref="J17:J19"/>
    <mergeCell ref="K17:K19"/>
    <mergeCell ref="R23:R25"/>
    <mergeCell ref="T23:T25"/>
    <mergeCell ref="U23:U25"/>
    <mergeCell ref="C26:C28"/>
    <mergeCell ref="G26:G28"/>
    <mergeCell ref="H26:H28"/>
    <mergeCell ref="I26:I28"/>
    <mergeCell ref="J26:J28"/>
    <mergeCell ref="K26:K28"/>
    <mergeCell ref="L26:L28"/>
    <mergeCell ref="L23:L25"/>
    <mergeCell ref="M23:M25"/>
    <mergeCell ref="N23:N25"/>
    <mergeCell ref="O23:O25"/>
    <mergeCell ref="P23:P25"/>
    <mergeCell ref="Q23:Q25"/>
    <mergeCell ref="C23:C25"/>
    <mergeCell ref="G23:G25"/>
    <mergeCell ref="H23:H25"/>
    <mergeCell ref="I23:I25"/>
    <mergeCell ref="O20:O22"/>
    <mergeCell ref="P20:P22"/>
    <mergeCell ref="Q20:Q22"/>
    <mergeCell ref="R20:R22"/>
    <mergeCell ref="T20:T22"/>
    <mergeCell ref="U20:U22"/>
    <mergeCell ref="U17:U19"/>
    <mergeCell ref="C20:C22"/>
    <mergeCell ref="G20:G22"/>
    <mergeCell ref="H20:H22"/>
    <mergeCell ref="I20:I22"/>
    <mergeCell ref="J20:J22"/>
    <mergeCell ref="K20:K22"/>
    <mergeCell ref="L20:L22"/>
    <mergeCell ref="M20:M22"/>
    <mergeCell ref="N20:N22"/>
    <mergeCell ref="N17:N19"/>
    <mergeCell ref="O17:O19"/>
    <mergeCell ref="P17:P19"/>
    <mergeCell ref="Q17:Q19"/>
    <mergeCell ref="R17:R19"/>
    <mergeCell ref="T17:T19"/>
    <mergeCell ref="C17:C19"/>
    <mergeCell ref="G17:G19"/>
    <mergeCell ref="L17:L19"/>
    <mergeCell ref="M17:M19"/>
    <mergeCell ref="M14:M16"/>
    <mergeCell ref="R11:R13"/>
    <mergeCell ref="T11:T13"/>
    <mergeCell ref="U11:U13"/>
    <mergeCell ref="C14:C16"/>
    <mergeCell ref="G14:G16"/>
    <mergeCell ref="H14:H16"/>
    <mergeCell ref="I14:I16"/>
    <mergeCell ref="J14:J16"/>
    <mergeCell ref="K14:K16"/>
    <mergeCell ref="L14:L16"/>
    <mergeCell ref="L11:L13"/>
    <mergeCell ref="M11:M13"/>
    <mergeCell ref="N11:N13"/>
    <mergeCell ref="O11:O13"/>
    <mergeCell ref="P11:P13"/>
    <mergeCell ref="Q11:Q13"/>
    <mergeCell ref="C11:C13"/>
    <mergeCell ref="G11:G13"/>
    <mergeCell ref="H11:H13"/>
    <mergeCell ref="I11:I13"/>
    <mergeCell ref="J11:J13"/>
    <mergeCell ref="B2:R2"/>
    <mergeCell ref="D3:R3"/>
    <mergeCell ref="D4:R4"/>
    <mergeCell ref="D5:R5"/>
    <mergeCell ref="D6:R6"/>
    <mergeCell ref="C7:R7"/>
    <mergeCell ref="K11:K13"/>
    <mergeCell ref="T14:T16"/>
    <mergeCell ref="U14:U16"/>
    <mergeCell ref="C8:R8"/>
    <mergeCell ref="T9:U9"/>
    <mergeCell ref="E9:F9"/>
    <mergeCell ref="I9:J9"/>
    <mergeCell ref="K9:L9"/>
    <mergeCell ref="O9:Q9"/>
    <mergeCell ref="N14:N16"/>
    <mergeCell ref="O14:O16"/>
    <mergeCell ref="P14:P16"/>
    <mergeCell ref="Q14:Q16"/>
    <mergeCell ref="R14:R16"/>
    <mergeCell ref="M9:N9"/>
  </mergeCells>
  <conditionalFormatting sqref="P11:P34">
    <cfRule type="containsBlanks" dxfId="11" priority="6">
      <formula>LEN(TRIM(P11))=0</formula>
    </cfRule>
    <cfRule type="cellIs" dxfId="10" priority="7" operator="lessThan">
      <formula>7</formula>
    </cfRule>
  </conditionalFormatting>
  <conditionalFormatting sqref="R11:R34">
    <cfRule type="containsText" dxfId="9" priority="1" operator="containsText" text="NO">
      <formula>NOT(ISERROR(SEARCH("NO",R11)))</formula>
    </cfRule>
    <cfRule type="containsText" dxfId="8" priority="2" operator="containsText" text="YES">
      <formula>NOT(ISERROR(SEARCH("YES",R11)))</formula>
    </cfRule>
  </conditionalFormatting>
  <conditionalFormatting sqref="S11:S34">
    <cfRule type="containsText" dxfId="7" priority="8" operator="containsText" text="NOT REASONABLE">
      <formula>NOT(ISERROR(SEARCH("NOT REASONABLE",S11)))</formula>
    </cfRule>
    <cfRule type="containsText" dxfId="6" priority="9" operator="containsText" text="REASONABLE">
      <formula>NOT(ISERROR(SEARCH("REASONABLE",S11)))</formula>
    </cfRule>
  </conditionalFormatting>
  <pageMargins left="0.7" right="0.7" top="0.75" bottom="0.75" header="0.3" footer="0.3"/>
  <pageSetup scale="48"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9A6B89C6-77A9-4EE2-BD3F-354F6EAB932D}">
          <x14:formula1>
            <xm:f>BarrierLocations!$A$1:$A$3</xm:f>
          </x14:formula1>
          <xm:sqref>D11:D34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75C9-B944-4095-9D4A-0DDE62B2C039}">
  <sheetPr>
    <tabColor rgb="FF92D050"/>
    <pageSetUpPr fitToPage="1"/>
  </sheetPr>
  <dimension ref="B1:L50"/>
  <sheetViews>
    <sheetView showGridLines="0" zoomScale="70" zoomScaleNormal="70" workbookViewId="0">
      <selection activeCell="H29" sqref="H29:H31"/>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5703125" customWidth="1"/>
    <col min="9" max="9" width="18" customWidth="1"/>
    <col min="10" max="10" width="12" customWidth="1"/>
    <col min="11" max="11" width="10.85546875" customWidth="1"/>
    <col min="12" max="12" width="12.42578125" bestFit="1" customWidth="1"/>
    <col min="13" max="13" width="20.42578125" customWidth="1"/>
    <col min="14" max="14" width="22.42578125" customWidth="1"/>
    <col min="15" max="15" width="20.42578125" customWidth="1"/>
  </cols>
  <sheetData>
    <row r="1" spans="2:12" ht="27" customHeight="1" thickBot="1" x14ac:dyDescent="0.4">
      <c r="B1" s="221" t="s">
        <v>38</v>
      </c>
      <c r="C1" s="222"/>
      <c r="D1" s="234"/>
      <c r="E1" s="235"/>
      <c r="F1" s="235"/>
      <c r="G1" s="235"/>
      <c r="H1" s="235"/>
      <c r="I1" s="236"/>
    </row>
    <row r="2" spans="2:12" ht="27" customHeight="1" thickBot="1" x14ac:dyDescent="0.4">
      <c r="B2" s="221" t="s">
        <v>40</v>
      </c>
      <c r="C2" s="222"/>
      <c r="D2" s="234"/>
      <c r="E2" s="235"/>
      <c r="F2" s="235"/>
      <c r="G2" s="235"/>
      <c r="H2" s="235"/>
      <c r="I2" s="236"/>
    </row>
    <row r="3" spans="2:12" ht="24" thickBot="1" x14ac:dyDescent="0.4">
      <c r="B3" s="223" t="s">
        <v>39</v>
      </c>
      <c r="C3" s="224"/>
      <c r="D3" s="234"/>
      <c r="E3" s="235"/>
      <c r="F3" s="235"/>
      <c r="G3" s="235"/>
      <c r="H3" s="235"/>
      <c r="I3" s="236"/>
    </row>
    <row r="4" spans="2:12" ht="32.25" thickBot="1" x14ac:dyDescent="0.3">
      <c r="B4" s="212" t="s">
        <v>63</v>
      </c>
      <c r="C4" s="213"/>
      <c r="D4" s="213"/>
      <c r="E4" s="213"/>
      <c r="F4" s="213"/>
      <c r="G4" s="213"/>
      <c r="H4" s="213"/>
      <c r="I4" s="213"/>
    </row>
    <row r="5" spans="2:12" ht="15.75" thickBot="1" x14ac:dyDescent="0.3">
      <c r="B5" s="14" t="s">
        <v>12</v>
      </c>
      <c r="C5" s="15" t="s">
        <v>6</v>
      </c>
      <c r="D5" s="192" t="s">
        <v>2</v>
      </c>
      <c r="E5" s="193"/>
      <c r="F5" s="193"/>
      <c r="G5" s="193"/>
      <c r="H5" s="193"/>
      <c r="I5" s="15" t="s">
        <v>3</v>
      </c>
    </row>
    <row r="6" spans="2:12" ht="19.5" thickBot="1" x14ac:dyDescent="0.3">
      <c r="B6" s="205" t="s">
        <v>16</v>
      </c>
      <c r="C6" s="206"/>
      <c r="D6" s="206"/>
      <c r="E6" s="206"/>
      <c r="F6" s="206"/>
      <c r="G6" s="206"/>
      <c r="H6" s="206"/>
      <c r="I6" s="207"/>
    </row>
    <row r="7" spans="2:12" ht="14.45" customHeight="1" x14ac:dyDescent="0.25">
      <c r="B7" s="225" t="s">
        <v>18</v>
      </c>
      <c r="C7" s="17" t="s">
        <v>7</v>
      </c>
      <c r="D7" s="238" t="s">
        <v>82</v>
      </c>
      <c r="E7" s="239"/>
      <c r="F7" s="239"/>
      <c r="G7" s="239"/>
      <c r="H7" s="239"/>
      <c r="I7" s="77">
        <v>2.5299999999999998</v>
      </c>
    </row>
    <row r="8" spans="2:12" ht="14.45" customHeight="1" x14ac:dyDescent="0.25">
      <c r="B8" s="226"/>
      <c r="C8" s="17" t="s">
        <v>8</v>
      </c>
      <c r="D8" s="208" t="s">
        <v>13</v>
      </c>
      <c r="E8" s="209"/>
      <c r="F8" s="209"/>
      <c r="G8" s="209"/>
      <c r="H8" s="209"/>
      <c r="I8" s="18">
        <v>8760</v>
      </c>
    </row>
    <row r="9" spans="2:12" ht="15" customHeight="1" thickBot="1" x14ac:dyDescent="0.3">
      <c r="B9" s="227"/>
      <c r="C9" s="17" t="s">
        <v>9</v>
      </c>
      <c r="D9" s="210" t="s">
        <v>36</v>
      </c>
      <c r="E9" s="211"/>
      <c r="F9" s="211"/>
      <c r="G9" s="211"/>
      <c r="H9" s="211"/>
      <c r="I9" s="18">
        <f>I7*I8</f>
        <v>22162.799999999999</v>
      </c>
    </row>
    <row r="10" spans="2:12" ht="19.5" thickBot="1" x14ac:dyDescent="0.3">
      <c r="B10" s="205" t="s">
        <v>21</v>
      </c>
      <c r="C10" s="206"/>
      <c r="D10" s="206"/>
      <c r="E10" s="206"/>
      <c r="F10" s="206"/>
      <c r="G10" s="206"/>
      <c r="H10" s="206"/>
      <c r="I10" s="207"/>
    </row>
    <row r="11" spans="2:12" ht="14.45" customHeight="1" x14ac:dyDescent="0.25">
      <c r="B11" s="217" t="s">
        <v>19</v>
      </c>
      <c r="C11" s="19" t="s">
        <v>7</v>
      </c>
      <c r="D11" s="188" t="s">
        <v>30</v>
      </c>
      <c r="E11" s="202"/>
      <c r="F11" s="202"/>
      <c r="G11" s="202"/>
      <c r="H11" s="202"/>
      <c r="I11" s="1"/>
    </row>
    <row r="12" spans="2:12" ht="14.45" customHeight="1" x14ac:dyDescent="0.25">
      <c r="B12" s="219"/>
      <c r="C12" s="19" t="s">
        <v>8</v>
      </c>
      <c r="D12" s="111" t="s">
        <v>31</v>
      </c>
      <c r="E12" s="104"/>
      <c r="F12" s="104"/>
      <c r="G12" s="104"/>
      <c r="H12" s="104"/>
      <c r="I12" s="1"/>
      <c r="K12" s="64"/>
    </row>
    <row r="13" spans="2:12" ht="14.45" customHeight="1" x14ac:dyDescent="0.25">
      <c r="B13" s="219"/>
      <c r="C13" s="19" t="s">
        <v>9</v>
      </c>
      <c r="D13" s="111" t="s">
        <v>4</v>
      </c>
      <c r="E13" s="104"/>
      <c r="F13" s="104"/>
      <c r="G13" s="104"/>
      <c r="H13" s="104"/>
      <c r="I13" s="1"/>
    </row>
    <row r="14" spans="2:12" ht="15" customHeight="1" thickBot="1" x14ac:dyDescent="0.3">
      <c r="B14" s="219"/>
      <c r="C14" s="19" t="s">
        <v>10</v>
      </c>
      <c r="D14" s="111" t="s">
        <v>5</v>
      </c>
      <c r="E14" s="104"/>
      <c r="F14" s="104"/>
      <c r="G14" s="104"/>
      <c r="H14" s="104"/>
      <c r="I14" s="1"/>
      <c r="K14" s="64"/>
      <c r="L14" s="64"/>
    </row>
    <row r="15" spans="2:12" ht="15" customHeight="1" thickBot="1" x14ac:dyDescent="0.3">
      <c r="B15" s="218"/>
      <c r="C15" s="19" t="s">
        <v>11</v>
      </c>
      <c r="D15" s="215" t="s">
        <v>35</v>
      </c>
      <c r="E15" s="216"/>
      <c r="F15" s="216"/>
      <c r="G15" s="216"/>
      <c r="H15" s="216"/>
      <c r="I15" s="20">
        <f>I11*I12*I13*I14</f>
        <v>0</v>
      </c>
      <c r="L15" s="64"/>
    </row>
    <row r="16" spans="2:12" ht="19.5" thickBot="1" x14ac:dyDescent="0.3">
      <c r="B16" s="205" t="s">
        <v>65</v>
      </c>
      <c r="C16" s="206"/>
      <c r="D16" s="206"/>
      <c r="E16" s="206"/>
      <c r="F16" s="206"/>
      <c r="G16" s="206"/>
      <c r="H16" s="206"/>
      <c r="I16" s="207"/>
      <c r="L16" s="64"/>
    </row>
    <row r="17" spans="2:9" ht="21.6" customHeight="1" thickBot="1" x14ac:dyDescent="0.3">
      <c r="B17" s="58" t="s">
        <v>20</v>
      </c>
      <c r="C17" s="19" t="s">
        <v>7</v>
      </c>
      <c r="D17" s="200" t="s">
        <v>62</v>
      </c>
      <c r="E17" s="201"/>
      <c r="F17" s="201"/>
      <c r="G17" s="201"/>
      <c r="H17" s="201"/>
      <c r="I17" s="45">
        <f>I15/I9</f>
        <v>0</v>
      </c>
    </row>
    <row r="18" spans="2:9" ht="21.6" customHeight="1" thickBot="1" x14ac:dyDescent="0.3">
      <c r="B18" s="205" t="s">
        <v>66</v>
      </c>
      <c r="C18" s="206"/>
      <c r="D18" s="206"/>
      <c r="E18" s="206"/>
      <c r="F18" s="206"/>
      <c r="G18" s="206"/>
      <c r="H18" s="206"/>
      <c r="I18" s="207"/>
    </row>
    <row r="19" spans="2:9" ht="15" customHeight="1" thickBot="1" x14ac:dyDescent="0.3">
      <c r="B19" s="217" t="s">
        <v>37</v>
      </c>
      <c r="C19" s="21" t="s">
        <v>7</v>
      </c>
      <c r="D19" s="188" t="s">
        <v>14</v>
      </c>
      <c r="E19" s="202"/>
      <c r="F19" s="202"/>
      <c r="G19" s="202"/>
      <c r="H19" s="202"/>
      <c r="I19" s="43"/>
    </row>
    <row r="20" spans="2:9" ht="15" customHeight="1" thickBot="1" x14ac:dyDescent="0.3">
      <c r="B20" s="218"/>
      <c r="C20" s="19" t="s">
        <v>8</v>
      </c>
      <c r="D20" s="190" t="s">
        <v>64</v>
      </c>
      <c r="E20" s="203"/>
      <c r="F20" s="203"/>
      <c r="G20" s="203"/>
      <c r="H20" s="203"/>
      <c r="I20" s="63" t="str">
        <f>IF(I19=0, "0", I17/I19)</f>
        <v>0</v>
      </c>
    </row>
    <row r="21" spans="2:9" ht="19.5" thickBot="1" x14ac:dyDescent="0.3">
      <c r="B21" s="205" t="s">
        <v>17</v>
      </c>
      <c r="C21" s="206"/>
      <c r="D21" s="206"/>
      <c r="E21" s="206"/>
      <c r="F21" s="206"/>
      <c r="G21" s="206"/>
      <c r="H21" s="206"/>
      <c r="I21" s="207"/>
    </row>
    <row r="22" spans="2:9" ht="15.75" thickBot="1" x14ac:dyDescent="0.3">
      <c r="B22" s="219" t="s">
        <v>67</v>
      </c>
      <c r="C22" s="19" t="s">
        <v>7</v>
      </c>
      <c r="D22" s="104" t="s">
        <v>116</v>
      </c>
      <c r="E22" s="104"/>
      <c r="F22" s="104"/>
      <c r="G22" s="104"/>
      <c r="H22" s="104"/>
      <c r="I22" s="43"/>
    </row>
    <row r="23" spans="2:9" ht="15" customHeight="1" thickBot="1" x14ac:dyDescent="0.3">
      <c r="B23" s="218"/>
      <c r="C23" s="84" t="s">
        <v>8</v>
      </c>
      <c r="D23" s="203" t="s">
        <v>34</v>
      </c>
      <c r="E23" s="203"/>
      <c r="F23" s="203"/>
      <c r="G23" s="203"/>
      <c r="H23" s="203"/>
      <c r="I23" s="86" t="e">
        <f>VLOOKUP(I22,B26:I49, 8, FALSE)</f>
        <v>#N/A</v>
      </c>
    </row>
    <row r="24" spans="2:9" ht="32.25" thickBot="1" x14ac:dyDescent="0.3">
      <c r="B24" s="212" t="s">
        <v>33</v>
      </c>
      <c r="C24" s="213"/>
      <c r="D24" s="213"/>
      <c r="E24" s="213"/>
      <c r="F24" s="213"/>
      <c r="G24" s="213"/>
      <c r="H24" s="213"/>
      <c r="I24" s="214"/>
    </row>
    <row r="25" spans="2:9" ht="57" customHeight="1" thickBot="1" x14ac:dyDescent="0.3">
      <c r="B25" s="22" t="s">
        <v>27</v>
      </c>
      <c r="C25" s="23" t="s">
        <v>23</v>
      </c>
      <c r="D25" s="23" t="s">
        <v>24</v>
      </c>
      <c r="E25" s="23" t="s">
        <v>25</v>
      </c>
      <c r="F25" s="23" t="s">
        <v>48</v>
      </c>
      <c r="G25" s="23" t="s">
        <v>100</v>
      </c>
      <c r="H25" s="24" t="s">
        <v>115</v>
      </c>
      <c r="I25" s="24" t="s">
        <v>114</v>
      </c>
    </row>
    <row r="26" spans="2:9" x14ac:dyDescent="0.25">
      <c r="B26" s="228">
        <v>1</v>
      </c>
      <c r="C26" s="25" t="e">
        <f>#REF!</f>
        <v>#REF!</v>
      </c>
      <c r="D26" s="26" t="e">
        <f>#REF!</f>
        <v>#REF!</v>
      </c>
      <c r="E26" s="26" t="e">
        <f>#REF!</f>
        <v>#REF!</v>
      </c>
      <c r="F26" s="197"/>
      <c r="G26" s="197"/>
      <c r="H26" s="194">
        <f>F26*$I$20</f>
        <v>0</v>
      </c>
      <c r="I26" s="194">
        <f>G26*$I$20</f>
        <v>0</v>
      </c>
    </row>
    <row r="27" spans="2:9" x14ac:dyDescent="0.25">
      <c r="B27" s="229"/>
      <c r="C27" s="27" t="e">
        <f>#REF!</f>
        <v>#REF!</v>
      </c>
      <c r="D27" s="28" t="e">
        <f>#REF!</f>
        <v>#REF!</v>
      </c>
      <c r="E27" s="28" t="e">
        <f>#REF!</f>
        <v>#REF!</v>
      </c>
      <c r="F27" s="198"/>
      <c r="G27" s="198"/>
      <c r="H27" s="195"/>
      <c r="I27" s="195"/>
    </row>
    <row r="28" spans="2:9" ht="15.75" thickBot="1" x14ac:dyDescent="0.3">
      <c r="B28" s="233"/>
      <c r="C28" s="29" t="e">
        <f>#REF!</f>
        <v>#REF!</v>
      </c>
      <c r="D28" s="30" t="e">
        <f>#REF!</f>
        <v>#REF!</v>
      </c>
      <c r="E28" s="30" t="e">
        <f>#REF!</f>
        <v>#REF!</v>
      </c>
      <c r="F28" s="231"/>
      <c r="G28" s="231"/>
      <c r="H28" s="204"/>
      <c r="I28" s="204"/>
    </row>
    <row r="29" spans="2:9" x14ac:dyDescent="0.25">
      <c r="B29" s="228">
        <v>2</v>
      </c>
      <c r="C29" s="25" t="e">
        <f>#REF!</f>
        <v>#REF!</v>
      </c>
      <c r="D29" s="26" t="e">
        <f>#REF!</f>
        <v>#REF!</v>
      </c>
      <c r="E29" s="26" t="e">
        <f>#REF!</f>
        <v>#REF!</v>
      </c>
      <c r="F29" s="197"/>
      <c r="G29" s="197"/>
      <c r="H29" s="194">
        <f>F29*$I$20</f>
        <v>0</v>
      </c>
      <c r="I29" s="194">
        <f>G29*$I$20</f>
        <v>0</v>
      </c>
    </row>
    <row r="30" spans="2:9" x14ac:dyDescent="0.25">
      <c r="B30" s="229"/>
      <c r="C30" s="27" t="e">
        <f>#REF!</f>
        <v>#REF!</v>
      </c>
      <c r="D30" s="28" t="e">
        <f>#REF!</f>
        <v>#REF!</v>
      </c>
      <c r="E30" s="28" t="e">
        <f>#REF!</f>
        <v>#REF!</v>
      </c>
      <c r="F30" s="198"/>
      <c r="G30" s="198"/>
      <c r="H30" s="195"/>
      <c r="I30" s="195"/>
    </row>
    <row r="31" spans="2:9" ht="15.75" thickBot="1" x14ac:dyDescent="0.3">
      <c r="B31" s="230"/>
      <c r="C31" s="31" t="e">
        <f>#REF!</f>
        <v>#REF!</v>
      </c>
      <c r="D31" s="32" t="e">
        <f>#REF!</f>
        <v>#REF!</v>
      </c>
      <c r="E31" s="32" t="e">
        <f>#REF!</f>
        <v>#REF!</v>
      </c>
      <c r="F31" s="199"/>
      <c r="G31" s="199"/>
      <c r="H31" s="196"/>
      <c r="I31" s="196"/>
    </row>
    <row r="32" spans="2:9" x14ac:dyDescent="0.25">
      <c r="B32" s="228">
        <v>3</v>
      </c>
      <c r="C32" s="25" t="e">
        <f>#REF!</f>
        <v>#REF!</v>
      </c>
      <c r="D32" s="26" t="e">
        <f>#REF!</f>
        <v>#REF!</v>
      </c>
      <c r="E32" s="26" t="e">
        <f>#REF!</f>
        <v>#REF!</v>
      </c>
      <c r="F32" s="197"/>
      <c r="G32" s="197"/>
      <c r="H32" s="194">
        <f>F32*$I$20</f>
        <v>0</v>
      </c>
      <c r="I32" s="194">
        <f>G32*$I$20</f>
        <v>0</v>
      </c>
    </row>
    <row r="33" spans="2:12" x14ac:dyDescent="0.25">
      <c r="B33" s="229"/>
      <c r="C33" s="27" t="e">
        <f>#REF!</f>
        <v>#REF!</v>
      </c>
      <c r="D33" s="28" t="e">
        <f>#REF!</f>
        <v>#REF!</v>
      </c>
      <c r="E33" s="28" t="e">
        <f>#REF!</f>
        <v>#REF!</v>
      </c>
      <c r="F33" s="198"/>
      <c r="G33" s="198"/>
      <c r="H33" s="195"/>
      <c r="I33" s="195"/>
      <c r="K33" s="33"/>
      <c r="L33" s="33"/>
    </row>
    <row r="34" spans="2:12" ht="15.75" thickBot="1" x14ac:dyDescent="0.3">
      <c r="B34" s="230"/>
      <c r="C34" s="31" t="e">
        <f>#REF!</f>
        <v>#REF!</v>
      </c>
      <c r="D34" s="32" t="e">
        <f>#REF!</f>
        <v>#REF!</v>
      </c>
      <c r="E34" s="32" t="e">
        <f>#REF!</f>
        <v>#REF!</v>
      </c>
      <c r="F34" s="199"/>
      <c r="G34" s="199"/>
      <c r="H34" s="196"/>
      <c r="I34" s="196"/>
      <c r="L34" s="34"/>
    </row>
    <row r="35" spans="2:12" x14ac:dyDescent="0.25">
      <c r="B35" s="228">
        <v>4</v>
      </c>
      <c r="C35" s="25" t="e">
        <f>#REF!</f>
        <v>#REF!</v>
      </c>
      <c r="D35" s="26" t="e">
        <f>#REF!</f>
        <v>#REF!</v>
      </c>
      <c r="E35" s="26" t="e">
        <f>#REF!</f>
        <v>#REF!</v>
      </c>
      <c r="F35" s="197"/>
      <c r="G35" s="197"/>
      <c r="H35" s="194">
        <f>F35*$I$20</f>
        <v>0</v>
      </c>
      <c r="I35" s="194">
        <f>G35*$I$20</f>
        <v>0</v>
      </c>
      <c r="L35" s="35"/>
    </row>
    <row r="36" spans="2:12" x14ac:dyDescent="0.25">
      <c r="B36" s="229"/>
      <c r="C36" s="27" t="e">
        <f>#REF!</f>
        <v>#REF!</v>
      </c>
      <c r="D36" s="28" t="e">
        <f>#REF!</f>
        <v>#REF!</v>
      </c>
      <c r="E36" s="28" t="e">
        <f>#REF!</f>
        <v>#REF!</v>
      </c>
      <c r="F36" s="198"/>
      <c r="G36" s="198"/>
      <c r="H36" s="195"/>
      <c r="I36" s="195"/>
      <c r="K36" s="33"/>
      <c r="L36" s="36"/>
    </row>
    <row r="37" spans="2:12" ht="15.75" thickBot="1" x14ac:dyDescent="0.3">
      <c r="B37" s="230"/>
      <c r="C37" s="31" t="e">
        <f>#REF!</f>
        <v>#REF!</v>
      </c>
      <c r="D37" s="32" t="e">
        <f>#REF!</f>
        <v>#REF!</v>
      </c>
      <c r="E37" s="32" t="e">
        <f>#REF!</f>
        <v>#REF!</v>
      </c>
      <c r="F37" s="199"/>
      <c r="G37" s="199"/>
      <c r="H37" s="196"/>
      <c r="I37" s="196"/>
      <c r="K37" s="33"/>
      <c r="L37" s="33"/>
    </row>
    <row r="38" spans="2:12" x14ac:dyDescent="0.25">
      <c r="B38" s="228">
        <v>5</v>
      </c>
      <c r="C38" s="25" t="e">
        <f>#REF!</f>
        <v>#REF!</v>
      </c>
      <c r="D38" s="26" t="e">
        <f>#REF!</f>
        <v>#REF!</v>
      </c>
      <c r="E38" s="26" t="e">
        <f>#REF!</f>
        <v>#REF!</v>
      </c>
      <c r="F38" s="197"/>
      <c r="G38" s="197"/>
      <c r="H38" s="194">
        <f>F38*$I$20</f>
        <v>0</v>
      </c>
      <c r="I38" s="194">
        <f>G38*$I$20</f>
        <v>0</v>
      </c>
      <c r="K38" s="37"/>
      <c r="L38" s="38"/>
    </row>
    <row r="39" spans="2:12" x14ac:dyDescent="0.25">
      <c r="B39" s="229"/>
      <c r="C39" s="27" t="e">
        <f>#REF!</f>
        <v>#REF!</v>
      </c>
      <c r="D39" s="28" t="e">
        <f>#REF!</f>
        <v>#REF!</v>
      </c>
      <c r="E39" s="28" t="e">
        <f>#REF!</f>
        <v>#REF!</v>
      </c>
      <c r="F39" s="198"/>
      <c r="G39" s="198"/>
      <c r="H39" s="195"/>
      <c r="I39" s="195"/>
    </row>
    <row r="40" spans="2:12" ht="15.75" thickBot="1" x14ac:dyDescent="0.3">
      <c r="B40" s="230"/>
      <c r="C40" s="31" t="e">
        <f>#REF!</f>
        <v>#REF!</v>
      </c>
      <c r="D40" s="32" t="e">
        <f>#REF!</f>
        <v>#REF!</v>
      </c>
      <c r="E40" s="32" t="e">
        <f>#REF!</f>
        <v>#REF!</v>
      </c>
      <c r="F40" s="199"/>
      <c r="G40" s="199"/>
      <c r="H40" s="196"/>
      <c r="I40" s="196"/>
    </row>
    <row r="41" spans="2:12" x14ac:dyDescent="0.25">
      <c r="B41" s="228">
        <v>6</v>
      </c>
      <c r="C41" s="25" t="e">
        <f>#REF!</f>
        <v>#REF!</v>
      </c>
      <c r="D41" s="26" t="e">
        <f>#REF!</f>
        <v>#REF!</v>
      </c>
      <c r="E41" s="26" t="e">
        <f>#REF!</f>
        <v>#REF!</v>
      </c>
      <c r="F41" s="197"/>
      <c r="G41" s="197"/>
      <c r="H41" s="194">
        <f>F41*$I$20</f>
        <v>0</v>
      </c>
      <c r="I41" s="194">
        <f>G41*$I$20</f>
        <v>0</v>
      </c>
    </row>
    <row r="42" spans="2:12" x14ac:dyDescent="0.25">
      <c r="B42" s="229"/>
      <c r="C42" s="27" t="e">
        <f>#REF!</f>
        <v>#REF!</v>
      </c>
      <c r="D42" s="28" t="e">
        <f>#REF!</f>
        <v>#REF!</v>
      </c>
      <c r="E42" s="28" t="e">
        <f>#REF!</f>
        <v>#REF!</v>
      </c>
      <c r="F42" s="198"/>
      <c r="G42" s="198"/>
      <c r="H42" s="195"/>
      <c r="I42" s="195"/>
    </row>
    <row r="43" spans="2:12" ht="15.75" thickBot="1" x14ac:dyDescent="0.3">
      <c r="B43" s="230"/>
      <c r="C43" s="31" t="e">
        <f>#REF!</f>
        <v>#REF!</v>
      </c>
      <c r="D43" s="32" t="e">
        <f>#REF!</f>
        <v>#REF!</v>
      </c>
      <c r="E43" s="32" t="e">
        <f>#REF!</f>
        <v>#REF!</v>
      </c>
      <c r="F43" s="199"/>
      <c r="G43" s="199"/>
      <c r="H43" s="196"/>
      <c r="I43" s="196"/>
    </row>
    <row r="44" spans="2:12" x14ac:dyDescent="0.25">
      <c r="B44" s="228">
        <v>7</v>
      </c>
      <c r="C44" s="25" t="e">
        <f>#REF!</f>
        <v>#REF!</v>
      </c>
      <c r="D44" s="26" t="e">
        <f>#REF!</f>
        <v>#REF!</v>
      </c>
      <c r="E44" s="26" t="e">
        <f>#REF!</f>
        <v>#REF!</v>
      </c>
      <c r="F44" s="197"/>
      <c r="G44" s="197"/>
      <c r="H44" s="194">
        <f>F44*$I$20</f>
        <v>0</v>
      </c>
      <c r="I44" s="194">
        <f>G44*$I$20</f>
        <v>0</v>
      </c>
    </row>
    <row r="45" spans="2:12" x14ac:dyDescent="0.25">
      <c r="B45" s="229"/>
      <c r="C45" s="27" t="e">
        <f>#REF!</f>
        <v>#REF!</v>
      </c>
      <c r="D45" s="28" t="e">
        <f>#REF!</f>
        <v>#REF!</v>
      </c>
      <c r="E45" s="28" t="e">
        <f>#REF!</f>
        <v>#REF!</v>
      </c>
      <c r="F45" s="198"/>
      <c r="G45" s="198"/>
      <c r="H45" s="195"/>
      <c r="I45" s="195"/>
    </row>
    <row r="46" spans="2:12" ht="15.75" thickBot="1" x14ac:dyDescent="0.3">
      <c r="B46" s="230"/>
      <c r="C46" s="31" t="e">
        <f>#REF!</f>
        <v>#REF!</v>
      </c>
      <c r="D46" s="32" t="e">
        <f>#REF!</f>
        <v>#REF!</v>
      </c>
      <c r="E46" s="32" t="e">
        <f>#REF!</f>
        <v>#REF!</v>
      </c>
      <c r="F46" s="199"/>
      <c r="G46" s="199"/>
      <c r="H46" s="196"/>
      <c r="I46" s="196"/>
    </row>
    <row r="47" spans="2:12" x14ac:dyDescent="0.25">
      <c r="B47" s="237">
        <v>8</v>
      </c>
      <c r="C47" s="39" t="e">
        <f>#REF!</f>
        <v>#REF!</v>
      </c>
      <c r="D47" s="40" t="e">
        <f>#REF!</f>
        <v>#REF!</v>
      </c>
      <c r="E47" s="40" t="e">
        <f>#REF!</f>
        <v>#REF!</v>
      </c>
      <c r="F47" s="220"/>
      <c r="G47" s="220"/>
      <c r="H47" s="232">
        <f>F47*$I$20</f>
        <v>0</v>
      </c>
      <c r="I47" s="232">
        <f>G47*$I$20</f>
        <v>0</v>
      </c>
    </row>
    <row r="48" spans="2:12" x14ac:dyDescent="0.25">
      <c r="B48" s="229"/>
      <c r="C48" s="27" t="e">
        <f>#REF!</f>
        <v>#REF!</v>
      </c>
      <c r="D48" s="28" t="e">
        <f>#REF!</f>
        <v>#REF!</v>
      </c>
      <c r="E48" s="28" t="e">
        <f>#REF!</f>
        <v>#REF!</v>
      </c>
      <c r="F48" s="198"/>
      <c r="G48" s="198"/>
      <c r="H48" s="195"/>
      <c r="I48" s="195"/>
    </row>
    <row r="49" spans="2:9" ht="15.75" thickBot="1" x14ac:dyDescent="0.3">
      <c r="B49" s="230"/>
      <c r="C49" s="31" t="e">
        <f>#REF!</f>
        <v>#REF!</v>
      </c>
      <c r="D49" s="32" t="e">
        <f>#REF!</f>
        <v>#REF!</v>
      </c>
      <c r="E49" s="32" t="e">
        <f>#REF!</f>
        <v>#REF!</v>
      </c>
      <c r="F49" s="199"/>
      <c r="G49" s="199"/>
      <c r="H49" s="196"/>
      <c r="I49" s="196"/>
    </row>
    <row r="50" spans="2:9" x14ac:dyDescent="0.25">
      <c r="B50" s="41" t="s">
        <v>15</v>
      </c>
      <c r="D50" s="42"/>
      <c r="G50" s="41"/>
      <c r="H50" s="41"/>
    </row>
  </sheetData>
  <mergeCells count="71">
    <mergeCell ref="B47:B49"/>
    <mergeCell ref="F47:F49"/>
    <mergeCell ref="G47:G49"/>
    <mergeCell ref="H47:H49"/>
    <mergeCell ref="I47:I49"/>
    <mergeCell ref="B41:B43"/>
    <mergeCell ref="F41:F43"/>
    <mergeCell ref="G41:G43"/>
    <mergeCell ref="H41:H43"/>
    <mergeCell ref="I41:I43"/>
    <mergeCell ref="B44:B46"/>
    <mergeCell ref="F44:F46"/>
    <mergeCell ref="G44:G46"/>
    <mergeCell ref="H44:H46"/>
    <mergeCell ref="I44:I46"/>
    <mergeCell ref="B35:B37"/>
    <mergeCell ref="F35:F37"/>
    <mergeCell ref="G35:G37"/>
    <mergeCell ref="H35:H37"/>
    <mergeCell ref="I35:I37"/>
    <mergeCell ref="B38:B40"/>
    <mergeCell ref="F38:F40"/>
    <mergeCell ref="G38:G40"/>
    <mergeCell ref="H38:H40"/>
    <mergeCell ref="I38:I40"/>
    <mergeCell ref="B29:B31"/>
    <mergeCell ref="F29:F31"/>
    <mergeCell ref="G29:G31"/>
    <mergeCell ref="H29:H31"/>
    <mergeCell ref="I29:I31"/>
    <mergeCell ref="B32:B34"/>
    <mergeCell ref="F32:F34"/>
    <mergeCell ref="G32:G34"/>
    <mergeCell ref="H32:H34"/>
    <mergeCell ref="I32:I34"/>
    <mergeCell ref="B21:I21"/>
    <mergeCell ref="D23:H23"/>
    <mergeCell ref="B24:I24"/>
    <mergeCell ref="B26:B28"/>
    <mergeCell ref="F26:F28"/>
    <mergeCell ref="G26:G28"/>
    <mergeCell ref="H26:H28"/>
    <mergeCell ref="I26:I28"/>
    <mergeCell ref="B22:B23"/>
    <mergeCell ref="D22:H22"/>
    <mergeCell ref="B16:I16"/>
    <mergeCell ref="D17:H17"/>
    <mergeCell ref="B18:I18"/>
    <mergeCell ref="B19:B20"/>
    <mergeCell ref="D19:H19"/>
    <mergeCell ref="D20:H20"/>
    <mergeCell ref="B10:I10"/>
    <mergeCell ref="B11:B15"/>
    <mergeCell ref="D11:H11"/>
    <mergeCell ref="D12:H12"/>
    <mergeCell ref="D13:H13"/>
    <mergeCell ref="D14:H14"/>
    <mergeCell ref="D15:H15"/>
    <mergeCell ref="B4:I4"/>
    <mergeCell ref="D5:H5"/>
    <mergeCell ref="B6:I6"/>
    <mergeCell ref="B7:B9"/>
    <mergeCell ref="D7:H7"/>
    <mergeCell ref="D8:H8"/>
    <mergeCell ref="D9:H9"/>
    <mergeCell ref="B1:C1"/>
    <mergeCell ref="D1:I1"/>
    <mergeCell ref="B2:C2"/>
    <mergeCell ref="D2:I2"/>
    <mergeCell ref="B3:C3"/>
    <mergeCell ref="D3:I3"/>
  </mergeCells>
  <conditionalFormatting sqref="L38">
    <cfRule type="containsText" dxfId="5" priority="1" operator="containsText" text="TERMINATE ANALYSIS. BARRIER NOT FEASIBLE.">
      <formula>NOT(ISERROR(SEARCH("TERMINATE ANALYSIS. BARRIER NOT FEASIBLE.",L38)))</formula>
    </cfRule>
  </conditionalFormatting>
  <pageMargins left="0.7" right="0.7" top="0.75" bottom="0.75" header="0.3" footer="0.3"/>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2CBD-4CE0-4FF4-9BC0-F17769513700}">
  <sheetPr>
    <tabColor rgb="FF92D050"/>
  </sheetPr>
  <dimension ref="B1:M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5703125" customWidth="1"/>
    <col min="9" max="9" width="18" customWidth="1"/>
    <col min="10" max="10" width="19.28515625" customWidth="1"/>
    <col min="11" max="11" width="12" customWidth="1"/>
    <col min="12" max="12" width="10.85546875" customWidth="1"/>
    <col min="13" max="13" width="11.85546875" customWidth="1"/>
    <col min="14" max="14" width="20.42578125" customWidth="1"/>
    <col min="15" max="15" width="22.42578125" customWidth="1"/>
    <col min="16" max="16" width="20.42578125" customWidth="1"/>
  </cols>
  <sheetData>
    <row r="1" spans="2:9" ht="27" customHeight="1" thickBot="1" x14ac:dyDescent="0.4">
      <c r="B1" s="221" t="s">
        <v>38</v>
      </c>
      <c r="C1" s="222"/>
      <c r="D1" s="234"/>
      <c r="E1" s="235"/>
      <c r="F1" s="235"/>
      <c r="G1" s="235"/>
      <c r="H1" s="235"/>
      <c r="I1" s="236"/>
    </row>
    <row r="2" spans="2:9" ht="27" customHeight="1" thickBot="1" x14ac:dyDescent="0.4">
      <c r="B2" s="221" t="s">
        <v>40</v>
      </c>
      <c r="C2" s="222"/>
      <c r="D2" s="234"/>
      <c r="E2" s="235"/>
      <c r="F2" s="235"/>
      <c r="G2" s="235"/>
      <c r="H2" s="235"/>
      <c r="I2" s="236"/>
    </row>
    <row r="3" spans="2:9" ht="24" thickBot="1" x14ac:dyDescent="0.4">
      <c r="B3" s="223" t="s">
        <v>39</v>
      </c>
      <c r="C3" s="224"/>
      <c r="D3" s="234"/>
      <c r="E3" s="235"/>
      <c r="F3" s="235"/>
      <c r="G3" s="235"/>
      <c r="H3" s="235"/>
      <c r="I3" s="236"/>
    </row>
    <row r="4" spans="2:9" ht="32.25" thickBot="1" x14ac:dyDescent="0.3">
      <c r="B4" s="242" t="s">
        <v>63</v>
      </c>
      <c r="C4" s="243"/>
      <c r="D4" s="243"/>
      <c r="E4" s="243"/>
      <c r="F4" s="243"/>
      <c r="G4" s="243"/>
      <c r="H4" s="243"/>
      <c r="I4" s="243"/>
    </row>
    <row r="5" spans="2:9" ht="15.75" thickBot="1" x14ac:dyDescent="0.3">
      <c r="B5" s="14" t="s">
        <v>12</v>
      </c>
      <c r="C5" s="15" t="s">
        <v>6</v>
      </c>
      <c r="D5" s="192" t="s">
        <v>2</v>
      </c>
      <c r="E5" s="193"/>
      <c r="F5" s="193"/>
      <c r="G5" s="193"/>
      <c r="H5" s="193"/>
      <c r="I5" s="15" t="s">
        <v>3</v>
      </c>
    </row>
    <row r="6" spans="2:9" ht="19.5" thickBot="1" x14ac:dyDescent="0.3">
      <c r="B6" s="205" t="s">
        <v>16</v>
      </c>
      <c r="C6" s="206"/>
      <c r="D6" s="206"/>
      <c r="E6" s="206"/>
      <c r="F6" s="206"/>
      <c r="G6" s="206"/>
      <c r="H6" s="206"/>
      <c r="I6" s="207"/>
    </row>
    <row r="7" spans="2:9" ht="14.45" customHeight="1" x14ac:dyDescent="0.25">
      <c r="B7" s="244" t="s">
        <v>18</v>
      </c>
      <c r="C7" s="17" t="s">
        <v>7</v>
      </c>
      <c r="D7" s="245" t="s">
        <v>82</v>
      </c>
      <c r="E7" s="246"/>
      <c r="F7" s="246"/>
      <c r="G7" s="246"/>
      <c r="H7" s="246"/>
      <c r="I7" s="16">
        <v>2.5299999999999998</v>
      </c>
    </row>
    <row r="8" spans="2:9" ht="14.45" customHeight="1" x14ac:dyDescent="0.25">
      <c r="B8" s="244"/>
      <c r="C8" s="17" t="s">
        <v>8</v>
      </c>
      <c r="D8" s="208" t="s">
        <v>13</v>
      </c>
      <c r="E8" s="209"/>
      <c r="F8" s="209"/>
      <c r="G8" s="209"/>
      <c r="H8" s="209"/>
      <c r="I8" s="18">
        <v>8760</v>
      </c>
    </row>
    <row r="9" spans="2:9" ht="15" customHeight="1" thickBot="1" x14ac:dyDescent="0.3">
      <c r="B9" s="244"/>
      <c r="C9" s="17" t="s">
        <v>9</v>
      </c>
      <c r="D9" s="247" t="s">
        <v>36</v>
      </c>
      <c r="E9" s="248"/>
      <c r="F9" s="248"/>
      <c r="G9" s="248"/>
      <c r="H9" s="248"/>
      <c r="I9" s="18">
        <f>I7*I8</f>
        <v>22162.799999999999</v>
      </c>
    </row>
    <row r="10" spans="2:9" ht="19.5" thickBot="1" x14ac:dyDescent="0.3">
      <c r="B10" s="205" t="s">
        <v>21</v>
      </c>
      <c r="C10" s="206"/>
      <c r="D10" s="206"/>
      <c r="E10" s="206"/>
      <c r="F10" s="206"/>
      <c r="G10" s="206"/>
      <c r="H10" s="206"/>
      <c r="I10" s="207"/>
    </row>
    <row r="11" spans="2:9" ht="14.45" customHeight="1" x14ac:dyDescent="0.25">
      <c r="B11" s="219" t="s">
        <v>19</v>
      </c>
      <c r="C11" s="19" t="s">
        <v>7</v>
      </c>
      <c r="D11" s="188" t="s">
        <v>30</v>
      </c>
      <c r="E11" s="202"/>
      <c r="F11" s="202"/>
      <c r="G11" s="202"/>
      <c r="H11" s="202"/>
      <c r="I11" s="1"/>
    </row>
    <row r="12" spans="2:9" ht="14.45" customHeight="1" x14ac:dyDescent="0.25">
      <c r="B12" s="219"/>
      <c r="C12" s="19" t="s">
        <v>8</v>
      </c>
      <c r="D12" s="111" t="s">
        <v>31</v>
      </c>
      <c r="E12" s="104"/>
      <c r="F12" s="104"/>
      <c r="G12" s="104"/>
      <c r="H12" s="104"/>
      <c r="I12" s="1"/>
    </row>
    <row r="13" spans="2:9" ht="14.45" customHeight="1" x14ac:dyDescent="0.25">
      <c r="B13" s="219"/>
      <c r="C13" s="19" t="s">
        <v>9</v>
      </c>
      <c r="D13" s="111" t="s">
        <v>4</v>
      </c>
      <c r="E13" s="104"/>
      <c r="F13" s="104"/>
      <c r="G13" s="104"/>
      <c r="H13" s="104"/>
      <c r="I13" s="1"/>
    </row>
    <row r="14" spans="2:9" ht="15" customHeight="1" thickBot="1" x14ac:dyDescent="0.3">
      <c r="B14" s="219"/>
      <c r="C14" s="19" t="s">
        <v>10</v>
      </c>
      <c r="D14" s="111" t="s">
        <v>5</v>
      </c>
      <c r="E14" s="104"/>
      <c r="F14" s="104"/>
      <c r="G14" s="104"/>
      <c r="H14" s="104"/>
      <c r="I14" s="1"/>
    </row>
    <row r="15" spans="2:9" ht="15" customHeight="1" thickBot="1" x14ac:dyDescent="0.3">
      <c r="B15" s="219"/>
      <c r="C15" s="19" t="s">
        <v>11</v>
      </c>
      <c r="D15" s="240" t="s">
        <v>35</v>
      </c>
      <c r="E15" s="241"/>
      <c r="F15" s="241"/>
      <c r="G15" s="241"/>
      <c r="H15" s="241"/>
      <c r="I15" s="20">
        <f>I11*I12*I13*I14</f>
        <v>0</v>
      </c>
    </row>
    <row r="16" spans="2:9" ht="19.5" thickBot="1" x14ac:dyDescent="0.3">
      <c r="B16" s="205" t="s">
        <v>65</v>
      </c>
      <c r="C16" s="206"/>
      <c r="D16" s="206"/>
      <c r="E16" s="206"/>
      <c r="F16" s="206"/>
      <c r="G16" s="206"/>
      <c r="H16" s="206"/>
      <c r="I16" s="207"/>
    </row>
    <row r="17" spans="2:9" ht="21.6" customHeight="1" thickBot="1" x14ac:dyDescent="0.3">
      <c r="B17" s="57" t="s">
        <v>20</v>
      </c>
      <c r="C17" s="19" t="s">
        <v>7</v>
      </c>
      <c r="D17" s="200" t="s">
        <v>62</v>
      </c>
      <c r="E17" s="201"/>
      <c r="F17" s="201"/>
      <c r="G17" s="201"/>
      <c r="H17" s="201"/>
      <c r="I17" s="45">
        <f>I15/I9</f>
        <v>0</v>
      </c>
    </row>
    <row r="18" spans="2:9" ht="21.6" customHeight="1" thickBot="1" x14ac:dyDescent="0.3">
      <c r="B18" s="205" t="s">
        <v>66</v>
      </c>
      <c r="C18" s="206"/>
      <c r="D18" s="206"/>
      <c r="E18" s="206"/>
      <c r="F18" s="206"/>
      <c r="G18" s="206"/>
      <c r="H18" s="206"/>
      <c r="I18" s="207"/>
    </row>
    <row r="19" spans="2:9" ht="15" customHeight="1" thickBot="1" x14ac:dyDescent="0.3">
      <c r="B19" s="217" t="s">
        <v>37</v>
      </c>
      <c r="C19" s="21" t="s">
        <v>7</v>
      </c>
      <c r="D19" s="188" t="s">
        <v>14</v>
      </c>
      <c r="E19" s="202"/>
      <c r="F19" s="202"/>
      <c r="G19" s="202"/>
      <c r="H19" s="202"/>
      <c r="I19" s="43"/>
    </row>
    <row r="20" spans="2:9" ht="15" customHeight="1" thickBot="1" x14ac:dyDescent="0.3">
      <c r="B20" s="218"/>
      <c r="C20" s="19" t="s">
        <v>8</v>
      </c>
      <c r="D20" s="190" t="s">
        <v>64</v>
      </c>
      <c r="E20" s="203"/>
      <c r="F20" s="203"/>
      <c r="G20" s="203"/>
      <c r="H20" s="203"/>
      <c r="I20" s="63" t="str">
        <f>IF(I19=0, "0", I17/I19)</f>
        <v>0</v>
      </c>
    </row>
    <row r="21" spans="2:9" ht="19.5" thickBot="1" x14ac:dyDescent="0.3">
      <c r="B21" s="205" t="s">
        <v>17</v>
      </c>
      <c r="C21" s="206"/>
      <c r="D21" s="206"/>
      <c r="E21" s="206"/>
      <c r="F21" s="206"/>
      <c r="G21" s="206"/>
      <c r="H21" s="206"/>
      <c r="I21" s="207"/>
    </row>
    <row r="22" spans="2:9" ht="15.75" thickBot="1" x14ac:dyDescent="0.3">
      <c r="B22" s="219" t="s">
        <v>67</v>
      </c>
      <c r="C22" s="19" t="s">
        <v>7</v>
      </c>
      <c r="D22" s="104" t="s">
        <v>116</v>
      </c>
      <c r="E22" s="104"/>
      <c r="F22" s="104"/>
      <c r="G22" s="104"/>
      <c r="H22" s="104"/>
      <c r="I22" s="43"/>
    </row>
    <row r="23" spans="2:9" ht="15" customHeight="1" thickBot="1" x14ac:dyDescent="0.3">
      <c r="B23" s="218"/>
      <c r="C23" s="84" t="s">
        <v>8</v>
      </c>
      <c r="D23" s="203" t="s">
        <v>34</v>
      </c>
      <c r="E23" s="203"/>
      <c r="F23" s="203"/>
      <c r="G23" s="203"/>
      <c r="H23" s="203"/>
      <c r="I23" s="86" t="e">
        <f>VLOOKUP(I22,B26:I49, 8, FALSE)</f>
        <v>#N/A</v>
      </c>
    </row>
    <row r="24" spans="2:9" ht="32.25" thickBot="1" x14ac:dyDescent="0.3">
      <c r="B24" s="212" t="s">
        <v>42</v>
      </c>
      <c r="C24" s="213"/>
      <c r="D24" s="213"/>
      <c r="E24" s="213"/>
      <c r="F24" s="213"/>
      <c r="G24" s="213"/>
      <c r="H24" s="213"/>
      <c r="I24" s="214"/>
    </row>
    <row r="25" spans="2:9" ht="57" customHeight="1" thickBot="1" x14ac:dyDescent="0.3">
      <c r="B25" s="22" t="s">
        <v>27</v>
      </c>
      <c r="C25" s="23" t="s">
        <v>23</v>
      </c>
      <c r="D25" s="23" t="s">
        <v>24</v>
      </c>
      <c r="E25" s="23" t="s">
        <v>25</v>
      </c>
      <c r="F25" s="23" t="s">
        <v>53</v>
      </c>
      <c r="G25" s="23" t="s">
        <v>101</v>
      </c>
      <c r="H25" s="24" t="s">
        <v>115</v>
      </c>
      <c r="I25" s="24" t="s">
        <v>114</v>
      </c>
    </row>
    <row r="26" spans="2:9" x14ac:dyDescent="0.25">
      <c r="B26" s="228">
        <v>1</v>
      </c>
      <c r="C26" s="25" t="e">
        <f>#REF!</f>
        <v>#REF!</v>
      </c>
      <c r="D26" s="26" t="e">
        <f>#REF!</f>
        <v>#REF!</v>
      </c>
      <c r="E26" s="26" t="e">
        <f>#REF!</f>
        <v>#REF!</v>
      </c>
      <c r="F26" s="197"/>
      <c r="G26" s="197"/>
      <c r="H26" s="194">
        <f>F26*$I$20</f>
        <v>0</v>
      </c>
      <c r="I26" s="194">
        <f>G26*$I$20</f>
        <v>0</v>
      </c>
    </row>
    <row r="27" spans="2:9" x14ac:dyDescent="0.25">
      <c r="B27" s="229"/>
      <c r="C27" s="27" t="e">
        <f>#REF!</f>
        <v>#REF!</v>
      </c>
      <c r="D27" s="28" t="e">
        <f>#REF!</f>
        <v>#REF!</v>
      </c>
      <c r="E27" s="28" t="e">
        <f>#REF!</f>
        <v>#REF!</v>
      </c>
      <c r="F27" s="198"/>
      <c r="G27" s="198"/>
      <c r="H27" s="195"/>
      <c r="I27" s="195"/>
    </row>
    <row r="28" spans="2:9" ht="15.75" thickBot="1" x14ac:dyDescent="0.3">
      <c r="B28" s="233"/>
      <c r="C28" s="29" t="e">
        <f>#REF!</f>
        <v>#REF!</v>
      </c>
      <c r="D28" s="30" t="e">
        <f>#REF!</f>
        <v>#REF!</v>
      </c>
      <c r="E28" s="30" t="e">
        <f>#REF!</f>
        <v>#REF!</v>
      </c>
      <c r="F28" s="231"/>
      <c r="G28" s="231"/>
      <c r="H28" s="204"/>
      <c r="I28" s="204"/>
    </row>
    <row r="29" spans="2:9" x14ac:dyDescent="0.25">
      <c r="B29" s="228">
        <v>2</v>
      </c>
      <c r="C29" s="25" t="e">
        <f>#REF!</f>
        <v>#REF!</v>
      </c>
      <c r="D29" s="26" t="e">
        <f>#REF!</f>
        <v>#REF!</v>
      </c>
      <c r="E29" s="26" t="e">
        <f>#REF!</f>
        <v>#REF!</v>
      </c>
      <c r="F29" s="197"/>
      <c r="G29" s="197"/>
      <c r="H29" s="194">
        <f>F29*$I$20</f>
        <v>0</v>
      </c>
      <c r="I29" s="194">
        <f>G29*$I$20</f>
        <v>0</v>
      </c>
    </row>
    <row r="30" spans="2:9" x14ac:dyDescent="0.25">
      <c r="B30" s="229"/>
      <c r="C30" s="27" t="e">
        <f>#REF!</f>
        <v>#REF!</v>
      </c>
      <c r="D30" s="28" t="e">
        <f>#REF!</f>
        <v>#REF!</v>
      </c>
      <c r="E30" s="28" t="e">
        <f>#REF!</f>
        <v>#REF!</v>
      </c>
      <c r="F30" s="198"/>
      <c r="G30" s="198"/>
      <c r="H30" s="195"/>
      <c r="I30" s="195"/>
    </row>
    <row r="31" spans="2:9" ht="15.75" thickBot="1" x14ac:dyDescent="0.3">
      <c r="B31" s="230"/>
      <c r="C31" s="31" t="e">
        <f>#REF!</f>
        <v>#REF!</v>
      </c>
      <c r="D31" s="32" t="e">
        <f>#REF!</f>
        <v>#REF!</v>
      </c>
      <c r="E31" s="32" t="e">
        <f>#REF!</f>
        <v>#REF!</v>
      </c>
      <c r="F31" s="199"/>
      <c r="G31" s="199"/>
      <c r="H31" s="196"/>
      <c r="I31" s="196"/>
    </row>
    <row r="32" spans="2:9" x14ac:dyDescent="0.25">
      <c r="B32" s="228">
        <v>3</v>
      </c>
      <c r="C32" s="25" t="e">
        <f>#REF!</f>
        <v>#REF!</v>
      </c>
      <c r="D32" s="26" t="e">
        <f>#REF!</f>
        <v>#REF!</v>
      </c>
      <c r="E32" s="26" t="e">
        <f>#REF!</f>
        <v>#REF!</v>
      </c>
      <c r="F32" s="197"/>
      <c r="G32" s="197"/>
      <c r="H32" s="194">
        <f>F32*$I$20</f>
        <v>0</v>
      </c>
      <c r="I32" s="194">
        <f>G32*$I$20</f>
        <v>0</v>
      </c>
    </row>
    <row r="33" spans="2:13" x14ac:dyDescent="0.25">
      <c r="B33" s="229"/>
      <c r="C33" s="27" t="e">
        <f>#REF!</f>
        <v>#REF!</v>
      </c>
      <c r="D33" s="28" t="e">
        <f>#REF!</f>
        <v>#REF!</v>
      </c>
      <c r="E33" s="28" t="e">
        <f>#REF!</f>
        <v>#REF!</v>
      </c>
      <c r="F33" s="198"/>
      <c r="G33" s="198"/>
      <c r="H33" s="195"/>
      <c r="I33" s="195"/>
      <c r="L33" s="33"/>
      <c r="M33" s="33"/>
    </row>
    <row r="34" spans="2:13" ht="15.75" thickBot="1" x14ac:dyDescent="0.3">
      <c r="B34" s="230"/>
      <c r="C34" s="31" t="e">
        <f>#REF!</f>
        <v>#REF!</v>
      </c>
      <c r="D34" s="32" t="e">
        <f>#REF!</f>
        <v>#REF!</v>
      </c>
      <c r="E34" s="32" t="e">
        <f>#REF!</f>
        <v>#REF!</v>
      </c>
      <c r="F34" s="199"/>
      <c r="G34" s="199"/>
      <c r="H34" s="196"/>
      <c r="I34" s="196"/>
      <c r="M34" s="34"/>
    </row>
    <row r="35" spans="2:13" x14ac:dyDescent="0.25">
      <c r="B35" s="228">
        <v>4</v>
      </c>
      <c r="C35" s="25" t="e">
        <f>#REF!</f>
        <v>#REF!</v>
      </c>
      <c r="D35" s="26" t="e">
        <f>#REF!</f>
        <v>#REF!</v>
      </c>
      <c r="E35" s="26" t="e">
        <f>#REF!</f>
        <v>#REF!</v>
      </c>
      <c r="F35" s="197"/>
      <c r="G35" s="197"/>
      <c r="H35" s="194">
        <f>F35*$I$20</f>
        <v>0</v>
      </c>
      <c r="I35" s="194">
        <f>G35*$I$20</f>
        <v>0</v>
      </c>
      <c r="M35" s="35"/>
    </row>
    <row r="36" spans="2:13" x14ac:dyDescent="0.25">
      <c r="B36" s="229"/>
      <c r="C36" s="27" t="e">
        <f>#REF!</f>
        <v>#REF!</v>
      </c>
      <c r="D36" s="28" t="e">
        <f>#REF!</f>
        <v>#REF!</v>
      </c>
      <c r="E36" s="28" t="e">
        <f>#REF!</f>
        <v>#REF!</v>
      </c>
      <c r="F36" s="198"/>
      <c r="G36" s="198"/>
      <c r="H36" s="195"/>
      <c r="I36" s="195"/>
      <c r="L36" s="33"/>
      <c r="M36" s="36"/>
    </row>
    <row r="37" spans="2:13" ht="15.75" thickBot="1" x14ac:dyDescent="0.3">
      <c r="B37" s="230"/>
      <c r="C37" s="31" t="e">
        <f>#REF!</f>
        <v>#REF!</v>
      </c>
      <c r="D37" s="32" t="e">
        <f>#REF!</f>
        <v>#REF!</v>
      </c>
      <c r="E37" s="32" t="e">
        <f>#REF!</f>
        <v>#REF!</v>
      </c>
      <c r="F37" s="199"/>
      <c r="G37" s="199"/>
      <c r="H37" s="196"/>
      <c r="I37" s="196"/>
      <c r="L37" s="33"/>
      <c r="M37" s="33"/>
    </row>
    <row r="38" spans="2:13" x14ac:dyDescent="0.25">
      <c r="B38" s="228">
        <v>5</v>
      </c>
      <c r="C38" s="25" t="e">
        <f>#REF!</f>
        <v>#REF!</v>
      </c>
      <c r="D38" s="26" t="e">
        <f>#REF!</f>
        <v>#REF!</v>
      </c>
      <c r="E38" s="26" t="e">
        <f>#REF!</f>
        <v>#REF!</v>
      </c>
      <c r="F38" s="197"/>
      <c r="G38" s="197"/>
      <c r="H38" s="194">
        <f>F38*$I$20</f>
        <v>0</v>
      </c>
      <c r="I38" s="194">
        <f>G38*$I$20</f>
        <v>0</v>
      </c>
      <c r="L38" s="37"/>
      <c r="M38" s="38"/>
    </row>
    <row r="39" spans="2:13" x14ac:dyDescent="0.25">
      <c r="B39" s="229"/>
      <c r="C39" s="27" t="e">
        <f>#REF!</f>
        <v>#REF!</v>
      </c>
      <c r="D39" s="28" t="e">
        <f>#REF!</f>
        <v>#REF!</v>
      </c>
      <c r="E39" s="28" t="e">
        <f>#REF!</f>
        <v>#REF!</v>
      </c>
      <c r="F39" s="198"/>
      <c r="G39" s="198"/>
      <c r="H39" s="195"/>
      <c r="I39" s="195"/>
    </row>
    <row r="40" spans="2:13" ht="15.75" thickBot="1" x14ac:dyDescent="0.3">
      <c r="B40" s="230"/>
      <c r="C40" s="31" t="e">
        <f>#REF!</f>
        <v>#REF!</v>
      </c>
      <c r="D40" s="32" t="e">
        <f>#REF!</f>
        <v>#REF!</v>
      </c>
      <c r="E40" s="32" t="e">
        <f>#REF!</f>
        <v>#REF!</v>
      </c>
      <c r="F40" s="199"/>
      <c r="G40" s="199"/>
      <c r="H40" s="196"/>
      <c r="I40" s="196"/>
    </row>
    <row r="41" spans="2:13" x14ac:dyDescent="0.25">
      <c r="B41" s="228">
        <v>6</v>
      </c>
      <c r="C41" s="25" t="e">
        <f>#REF!</f>
        <v>#REF!</v>
      </c>
      <c r="D41" s="26" t="e">
        <f>#REF!</f>
        <v>#REF!</v>
      </c>
      <c r="E41" s="26" t="e">
        <f>#REF!</f>
        <v>#REF!</v>
      </c>
      <c r="F41" s="197"/>
      <c r="G41" s="197"/>
      <c r="H41" s="194">
        <f>F41*$I$20</f>
        <v>0</v>
      </c>
      <c r="I41" s="194">
        <f>G41*$I$20</f>
        <v>0</v>
      </c>
    </row>
    <row r="42" spans="2:13" x14ac:dyDescent="0.25">
      <c r="B42" s="229"/>
      <c r="C42" s="27" t="e">
        <f>#REF!</f>
        <v>#REF!</v>
      </c>
      <c r="D42" s="28" t="e">
        <f>#REF!</f>
        <v>#REF!</v>
      </c>
      <c r="E42" s="28" t="e">
        <f>#REF!</f>
        <v>#REF!</v>
      </c>
      <c r="F42" s="198"/>
      <c r="G42" s="198"/>
      <c r="H42" s="195"/>
      <c r="I42" s="195"/>
    </row>
    <row r="43" spans="2:13" ht="15.75" thickBot="1" x14ac:dyDescent="0.3">
      <c r="B43" s="230"/>
      <c r="C43" s="31" t="e">
        <f>#REF!</f>
        <v>#REF!</v>
      </c>
      <c r="D43" s="32" t="e">
        <f>#REF!</f>
        <v>#REF!</v>
      </c>
      <c r="E43" s="32" t="e">
        <f>#REF!</f>
        <v>#REF!</v>
      </c>
      <c r="F43" s="199"/>
      <c r="G43" s="199"/>
      <c r="H43" s="196"/>
      <c r="I43" s="196"/>
    </row>
    <row r="44" spans="2:13" x14ac:dyDescent="0.25">
      <c r="B44" s="228">
        <v>7</v>
      </c>
      <c r="C44" s="25" t="e">
        <f>#REF!</f>
        <v>#REF!</v>
      </c>
      <c r="D44" s="26" t="e">
        <f>#REF!</f>
        <v>#REF!</v>
      </c>
      <c r="E44" s="26" t="e">
        <f>#REF!</f>
        <v>#REF!</v>
      </c>
      <c r="F44" s="197"/>
      <c r="G44" s="197"/>
      <c r="H44" s="194">
        <f>F44*$I$20</f>
        <v>0</v>
      </c>
      <c r="I44" s="194">
        <f>G44*$I$20</f>
        <v>0</v>
      </c>
    </row>
    <row r="45" spans="2:13" x14ac:dyDescent="0.25">
      <c r="B45" s="229"/>
      <c r="C45" s="27" t="e">
        <f>#REF!</f>
        <v>#REF!</v>
      </c>
      <c r="D45" s="28" t="e">
        <f>#REF!</f>
        <v>#REF!</v>
      </c>
      <c r="E45" s="28" t="e">
        <f>#REF!</f>
        <v>#REF!</v>
      </c>
      <c r="F45" s="198"/>
      <c r="G45" s="198"/>
      <c r="H45" s="195"/>
      <c r="I45" s="195"/>
    </row>
    <row r="46" spans="2:13" ht="15.75" thickBot="1" x14ac:dyDescent="0.3">
      <c r="B46" s="230"/>
      <c r="C46" s="31" t="e">
        <f>#REF!</f>
        <v>#REF!</v>
      </c>
      <c r="D46" s="32" t="e">
        <f>#REF!</f>
        <v>#REF!</v>
      </c>
      <c r="E46" s="32" t="e">
        <f>#REF!</f>
        <v>#REF!</v>
      </c>
      <c r="F46" s="199"/>
      <c r="G46" s="199"/>
      <c r="H46" s="196"/>
      <c r="I46" s="196"/>
    </row>
    <row r="47" spans="2:13" x14ac:dyDescent="0.25">
      <c r="B47" s="237">
        <v>8</v>
      </c>
      <c r="C47" s="39" t="e">
        <f>#REF!</f>
        <v>#REF!</v>
      </c>
      <c r="D47" s="40" t="e">
        <f>#REF!</f>
        <v>#REF!</v>
      </c>
      <c r="E47" s="40" t="e">
        <f>#REF!</f>
        <v>#REF!</v>
      </c>
      <c r="F47" s="220"/>
      <c r="G47" s="220"/>
      <c r="H47" s="232">
        <f>F47*$I$20</f>
        <v>0</v>
      </c>
      <c r="I47" s="232">
        <f>G47*$I$20</f>
        <v>0</v>
      </c>
    </row>
    <row r="48" spans="2:13" x14ac:dyDescent="0.25">
      <c r="B48" s="229"/>
      <c r="C48" s="27" t="e">
        <f>#REF!</f>
        <v>#REF!</v>
      </c>
      <c r="D48" s="28" t="e">
        <f>#REF!</f>
        <v>#REF!</v>
      </c>
      <c r="E48" s="28" t="e">
        <f>#REF!</f>
        <v>#REF!</v>
      </c>
      <c r="F48" s="198"/>
      <c r="G48" s="198"/>
      <c r="H48" s="195"/>
      <c r="I48" s="195"/>
    </row>
    <row r="49" spans="2:9" ht="15.75" thickBot="1" x14ac:dyDescent="0.3">
      <c r="B49" s="230"/>
      <c r="C49" s="31" t="e">
        <f>#REF!</f>
        <v>#REF!</v>
      </c>
      <c r="D49" s="32" t="e">
        <f>#REF!</f>
        <v>#REF!</v>
      </c>
      <c r="E49" s="32" t="e">
        <f>#REF!</f>
        <v>#REF!</v>
      </c>
      <c r="F49" s="199"/>
      <c r="G49" s="199"/>
      <c r="H49" s="196"/>
      <c r="I49" s="196"/>
    </row>
    <row r="50" spans="2:9" x14ac:dyDescent="0.25">
      <c r="B50" s="41" t="s">
        <v>15</v>
      </c>
      <c r="D50" s="42"/>
      <c r="G50" s="41"/>
      <c r="H50" s="41"/>
    </row>
  </sheetData>
  <mergeCells count="71">
    <mergeCell ref="H32:H34"/>
    <mergeCell ref="H35:H37"/>
    <mergeCell ref="G29:G31"/>
    <mergeCell ref="G32:G34"/>
    <mergeCell ref="B24:I24"/>
    <mergeCell ref="B29:B31"/>
    <mergeCell ref="B26:B28"/>
    <mergeCell ref="B32:B34"/>
    <mergeCell ref="B35:B37"/>
    <mergeCell ref="F35:F37"/>
    <mergeCell ref="I32:I34"/>
    <mergeCell ref="G35:G37"/>
    <mergeCell ref="I35:I37"/>
    <mergeCell ref="F32:F34"/>
    <mergeCell ref="I29:I31"/>
    <mergeCell ref="G26:G28"/>
    <mergeCell ref="B16:I16"/>
    <mergeCell ref="D17:H17"/>
    <mergeCell ref="D19:H19"/>
    <mergeCell ref="D20:H20"/>
    <mergeCell ref="B21:I21"/>
    <mergeCell ref="B18:I18"/>
    <mergeCell ref="B19:B20"/>
    <mergeCell ref="I26:I28"/>
    <mergeCell ref="F26:F28"/>
    <mergeCell ref="F29:F31"/>
    <mergeCell ref="D23:H23"/>
    <mergeCell ref="H26:H28"/>
    <mergeCell ref="H29:H31"/>
    <mergeCell ref="B1:C1"/>
    <mergeCell ref="B2:C2"/>
    <mergeCell ref="B3:C3"/>
    <mergeCell ref="D1:I1"/>
    <mergeCell ref="D2:I2"/>
    <mergeCell ref="D3:I3"/>
    <mergeCell ref="B4:I4"/>
    <mergeCell ref="B7:B9"/>
    <mergeCell ref="D5:H5"/>
    <mergeCell ref="B6:I6"/>
    <mergeCell ref="D7:H7"/>
    <mergeCell ref="D8:H8"/>
    <mergeCell ref="D9:H9"/>
    <mergeCell ref="B11:B15"/>
    <mergeCell ref="B10:I10"/>
    <mergeCell ref="D11:H11"/>
    <mergeCell ref="D12:H12"/>
    <mergeCell ref="D13:H13"/>
    <mergeCell ref="D14:H14"/>
    <mergeCell ref="D15:H15"/>
    <mergeCell ref="B38:B40"/>
    <mergeCell ref="G38:G40"/>
    <mergeCell ref="I38:I40"/>
    <mergeCell ref="B41:B43"/>
    <mergeCell ref="G41:G43"/>
    <mergeCell ref="I41:I43"/>
    <mergeCell ref="B22:B23"/>
    <mergeCell ref="D22:H22"/>
    <mergeCell ref="B47:B49"/>
    <mergeCell ref="G47:G49"/>
    <mergeCell ref="I47:I49"/>
    <mergeCell ref="F44:F46"/>
    <mergeCell ref="F47:F49"/>
    <mergeCell ref="H47:H49"/>
    <mergeCell ref="F38:F40"/>
    <mergeCell ref="F41:F43"/>
    <mergeCell ref="B44:B46"/>
    <mergeCell ref="G44:G46"/>
    <mergeCell ref="I44:I46"/>
    <mergeCell ref="H38:H40"/>
    <mergeCell ref="H41:H43"/>
    <mergeCell ref="H44:H46"/>
  </mergeCells>
  <conditionalFormatting sqref="M38">
    <cfRule type="containsText" dxfId="4" priority="1" operator="containsText" text="TERMINATE ANALYSIS. BARRIER NOT FEASIBLE.">
      <formula>NOT(ISERROR(SEARCH("TERMINATE ANALYSIS. BARRIER NOT FEASIBLE.",M38)))</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BDFD-F179-4EDD-8240-ABBE7B44216D}">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5703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1" t="s">
        <v>38</v>
      </c>
      <c r="C1" s="222"/>
      <c r="D1" s="234"/>
      <c r="E1" s="235"/>
      <c r="F1" s="235"/>
      <c r="G1" s="235"/>
      <c r="H1" s="235"/>
      <c r="I1" s="236"/>
    </row>
    <row r="2" spans="2:9" ht="27" customHeight="1" thickBot="1" x14ac:dyDescent="0.4">
      <c r="B2" s="221" t="s">
        <v>40</v>
      </c>
      <c r="C2" s="222"/>
      <c r="D2" s="234"/>
      <c r="E2" s="235"/>
      <c r="F2" s="235"/>
      <c r="G2" s="235"/>
      <c r="H2" s="235"/>
      <c r="I2" s="236"/>
    </row>
    <row r="3" spans="2:9" ht="24" thickBot="1" x14ac:dyDescent="0.4">
      <c r="B3" s="223" t="s">
        <v>39</v>
      </c>
      <c r="C3" s="224"/>
      <c r="D3" s="234"/>
      <c r="E3" s="235"/>
      <c r="F3" s="235"/>
      <c r="G3" s="235"/>
      <c r="H3" s="235"/>
      <c r="I3" s="236"/>
    </row>
    <row r="4" spans="2:9" ht="32.25" thickBot="1" x14ac:dyDescent="0.3">
      <c r="B4" s="242" t="s">
        <v>63</v>
      </c>
      <c r="C4" s="243"/>
      <c r="D4" s="243"/>
      <c r="E4" s="243"/>
      <c r="F4" s="243"/>
      <c r="G4" s="243"/>
      <c r="H4" s="243"/>
      <c r="I4" s="243"/>
    </row>
    <row r="5" spans="2:9" ht="15.75" thickBot="1" x14ac:dyDescent="0.3">
      <c r="B5" s="14" t="s">
        <v>12</v>
      </c>
      <c r="C5" s="15" t="s">
        <v>6</v>
      </c>
      <c r="D5" s="192" t="s">
        <v>2</v>
      </c>
      <c r="E5" s="193"/>
      <c r="F5" s="193"/>
      <c r="G5" s="193"/>
      <c r="H5" s="193"/>
      <c r="I5" s="15" t="s">
        <v>3</v>
      </c>
    </row>
    <row r="6" spans="2:9" ht="19.5" thickBot="1" x14ac:dyDescent="0.3">
      <c r="B6" s="205" t="s">
        <v>16</v>
      </c>
      <c r="C6" s="206"/>
      <c r="D6" s="206"/>
      <c r="E6" s="206"/>
      <c r="F6" s="206"/>
      <c r="G6" s="206"/>
      <c r="H6" s="206"/>
      <c r="I6" s="207"/>
    </row>
    <row r="7" spans="2:9" ht="14.45" customHeight="1" x14ac:dyDescent="0.25">
      <c r="B7" s="244" t="s">
        <v>18</v>
      </c>
      <c r="C7" s="17" t="s">
        <v>7</v>
      </c>
      <c r="D7" s="245" t="s">
        <v>82</v>
      </c>
      <c r="E7" s="246"/>
      <c r="F7" s="246"/>
      <c r="G7" s="246"/>
      <c r="H7" s="246"/>
      <c r="I7" s="16">
        <v>2.5299999999999998</v>
      </c>
    </row>
    <row r="8" spans="2:9" ht="14.45" customHeight="1" x14ac:dyDescent="0.25">
      <c r="B8" s="244"/>
      <c r="C8" s="17" t="s">
        <v>8</v>
      </c>
      <c r="D8" s="208" t="s">
        <v>13</v>
      </c>
      <c r="E8" s="209"/>
      <c r="F8" s="209"/>
      <c r="G8" s="209"/>
      <c r="H8" s="209"/>
      <c r="I8" s="18">
        <v>8760</v>
      </c>
    </row>
    <row r="9" spans="2:9" ht="15" customHeight="1" thickBot="1" x14ac:dyDescent="0.3">
      <c r="B9" s="244"/>
      <c r="C9" s="17" t="s">
        <v>9</v>
      </c>
      <c r="D9" s="247" t="s">
        <v>36</v>
      </c>
      <c r="E9" s="248"/>
      <c r="F9" s="248"/>
      <c r="G9" s="248"/>
      <c r="H9" s="248"/>
      <c r="I9" s="18">
        <f>I7*I8</f>
        <v>22162.799999999999</v>
      </c>
    </row>
    <row r="10" spans="2:9" ht="19.5" thickBot="1" x14ac:dyDescent="0.3">
      <c r="B10" s="205" t="s">
        <v>21</v>
      </c>
      <c r="C10" s="206"/>
      <c r="D10" s="206"/>
      <c r="E10" s="206"/>
      <c r="F10" s="206"/>
      <c r="G10" s="206"/>
      <c r="H10" s="206"/>
      <c r="I10" s="207"/>
    </row>
    <row r="11" spans="2:9" ht="14.45" customHeight="1" x14ac:dyDescent="0.25">
      <c r="B11" s="219" t="s">
        <v>19</v>
      </c>
      <c r="C11" s="19" t="s">
        <v>7</v>
      </c>
      <c r="D11" s="188" t="s">
        <v>30</v>
      </c>
      <c r="E11" s="202"/>
      <c r="F11" s="202"/>
      <c r="G11" s="202"/>
      <c r="H11" s="202"/>
      <c r="I11" s="1"/>
    </row>
    <row r="12" spans="2:9" ht="14.45" customHeight="1" x14ac:dyDescent="0.25">
      <c r="B12" s="219"/>
      <c r="C12" s="19" t="s">
        <v>8</v>
      </c>
      <c r="D12" s="111" t="s">
        <v>31</v>
      </c>
      <c r="E12" s="104"/>
      <c r="F12" s="104"/>
      <c r="G12" s="104"/>
      <c r="H12" s="104"/>
      <c r="I12" s="1"/>
    </row>
    <row r="13" spans="2:9" ht="14.45" customHeight="1" x14ac:dyDescent="0.25">
      <c r="B13" s="219"/>
      <c r="C13" s="19" t="s">
        <v>9</v>
      </c>
      <c r="D13" s="111" t="s">
        <v>4</v>
      </c>
      <c r="E13" s="104"/>
      <c r="F13" s="104"/>
      <c r="G13" s="104"/>
      <c r="H13" s="104"/>
      <c r="I13" s="1"/>
    </row>
    <row r="14" spans="2:9" ht="15" customHeight="1" thickBot="1" x14ac:dyDescent="0.3">
      <c r="B14" s="219"/>
      <c r="C14" s="19" t="s">
        <v>10</v>
      </c>
      <c r="D14" s="111" t="s">
        <v>5</v>
      </c>
      <c r="E14" s="104"/>
      <c r="F14" s="104"/>
      <c r="G14" s="104"/>
      <c r="H14" s="104"/>
      <c r="I14" s="1"/>
    </row>
    <row r="15" spans="2:9" ht="15" customHeight="1" thickBot="1" x14ac:dyDescent="0.3">
      <c r="B15" s="219"/>
      <c r="C15" s="19" t="s">
        <v>11</v>
      </c>
      <c r="D15" s="240" t="s">
        <v>35</v>
      </c>
      <c r="E15" s="241"/>
      <c r="F15" s="241"/>
      <c r="G15" s="241"/>
      <c r="H15" s="241"/>
      <c r="I15" s="20">
        <f>I11*I12*I13*I14</f>
        <v>0</v>
      </c>
    </row>
    <row r="16" spans="2:9" ht="19.5" thickBot="1" x14ac:dyDescent="0.3">
      <c r="B16" s="205" t="s">
        <v>65</v>
      </c>
      <c r="C16" s="206"/>
      <c r="D16" s="206"/>
      <c r="E16" s="206"/>
      <c r="F16" s="206"/>
      <c r="G16" s="206"/>
      <c r="H16" s="206"/>
      <c r="I16" s="207"/>
    </row>
    <row r="17" spans="2:9" ht="21.6" customHeight="1" thickBot="1" x14ac:dyDescent="0.3">
      <c r="B17" s="57" t="s">
        <v>20</v>
      </c>
      <c r="C17" s="19" t="s">
        <v>7</v>
      </c>
      <c r="D17" s="200" t="s">
        <v>62</v>
      </c>
      <c r="E17" s="201"/>
      <c r="F17" s="201"/>
      <c r="G17" s="201"/>
      <c r="H17" s="201"/>
      <c r="I17" s="45">
        <f>I15/I9</f>
        <v>0</v>
      </c>
    </row>
    <row r="18" spans="2:9" ht="21.6" customHeight="1" thickBot="1" x14ac:dyDescent="0.3">
      <c r="B18" s="205" t="s">
        <v>66</v>
      </c>
      <c r="C18" s="206"/>
      <c r="D18" s="206"/>
      <c r="E18" s="206"/>
      <c r="F18" s="206"/>
      <c r="G18" s="206"/>
      <c r="H18" s="206"/>
      <c r="I18" s="207"/>
    </row>
    <row r="19" spans="2:9" ht="15" customHeight="1" thickBot="1" x14ac:dyDescent="0.3">
      <c r="B19" s="217" t="s">
        <v>37</v>
      </c>
      <c r="C19" s="21" t="s">
        <v>7</v>
      </c>
      <c r="D19" s="188" t="s">
        <v>14</v>
      </c>
      <c r="E19" s="202"/>
      <c r="F19" s="202"/>
      <c r="G19" s="202"/>
      <c r="H19" s="202"/>
      <c r="I19" s="43"/>
    </row>
    <row r="20" spans="2:9" ht="15" customHeight="1" thickBot="1" x14ac:dyDescent="0.3">
      <c r="B20" s="218"/>
      <c r="C20" s="19" t="s">
        <v>8</v>
      </c>
      <c r="D20" s="190" t="s">
        <v>64</v>
      </c>
      <c r="E20" s="203"/>
      <c r="F20" s="203"/>
      <c r="G20" s="203"/>
      <c r="H20" s="203"/>
      <c r="I20" s="63" t="str">
        <f>IF(I19=0, "0", I17/I19)</f>
        <v>0</v>
      </c>
    </row>
    <row r="21" spans="2:9" ht="19.5" thickBot="1" x14ac:dyDescent="0.3">
      <c r="B21" s="205" t="s">
        <v>17</v>
      </c>
      <c r="C21" s="206"/>
      <c r="D21" s="206"/>
      <c r="E21" s="206"/>
      <c r="F21" s="206"/>
      <c r="G21" s="206"/>
      <c r="H21" s="206"/>
      <c r="I21" s="207"/>
    </row>
    <row r="22" spans="2:9" ht="15" customHeight="1" thickBot="1" x14ac:dyDescent="0.3">
      <c r="B22" s="219" t="s">
        <v>67</v>
      </c>
      <c r="C22" s="19" t="s">
        <v>7</v>
      </c>
      <c r="D22" s="104" t="s">
        <v>116</v>
      </c>
      <c r="E22" s="104"/>
      <c r="F22" s="104"/>
      <c r="G22" s="104"/>
      <c r="H22" s="104"/>
      <c r="I22" s="43"/>
    </row>
    <row r="23" spans="2:9" ht="15" customHeight="1" thickBot="1" x14ac:dyDescent="0.3">
      <c r="B23" s="218"/>
      <c r="C23" s="84" t="s">
        <v>8</v>
      </c>
      <c r="D23" s="203" t="s">
        <v>34</v>
      </c>
      <c r="E23" s="203"/>
      <c r="F23" s="203"/>
      <c r="G23" s="203"/>
      <c r="H23" s="203"/>
      <c r="I23" s="86" t="e">
        <f>VLOOKUP(I22,B26:I49, 8, FALSE)</f>
        <v>#N/A</v>
      </c>
    </row>
    <row r="24" spans="2:9" ht="32.25" thickBot="1" x14ac:dyDescent="0.3">
      <c r="B24" s="212" t="s">
        <v>43</v>
      </c>
      <c r="C24" s="213"/>
      <c r="D24" s="213"/>
      <c r="E24" s="213"/>
      <c r="F24" s="213"/>
      <c r="G24" s="213"/>
      <c r="H24" s="213"/>
      <c r="I24" s="214"/>
    </row>
    <row r="25" spans="2:9" ht="57" customHeight="1" thickBot="1" x14ac:dyDescent="0.3">
      <c r="B25" s="22" t="s">
        <v>27</v>
      </c>
      <c r="C25" s="23" t="s">
        <v>23</v>
      </c>
      <c r="D25" s="23" t="s">
        <v>24</v>
      </c>
      <c r="E25" s="23" t="s">
        <v>25</v>
      </c>
      <c r="F25" s="23" t="s">
        <v>54</v>
      </c>
      <c r="G25" s="23" t="s">
        <v>102</v>
      </c>
      <c r="H25" s="24" t="s">
        <v>115</v>
      </c>
      <c r="I25" s="24" t="s">
        <v>114</v>
      </c>
    </row>
    <row r="26" spans="2:9" x14ac:dyDescent="0.25">
      <c r="B26" s="228">
        <v>1</v>
      </c>
      <c r="C26" s="25" t="e">
        <f>#REF!</f>
        <v>#REF!</v>
      </c>
      <c r="D26" s="26" t="e">
        <f>#REF!</f>
        <v>#REF!</v>
      </c>
      <c r="E26" s="26" t="e">
        <f>#REF!</f>
        <v>#REF!</v>
      </c>
      <c r="F26" s="197"/>
      <c r="G26" s="197"/>
      <c r="H26" s="194">
        <f>F26*$I$20</f>
        <v>0</v>
      </c>
      <c r="I26" s="194">
        <f>G26*$I$20</f>
        <v>0</v>
      </c>
    </row>
    <row r="27" spans="2:9" x14ac:dyDescent="0.25">
      <c r="B27" s="229"/>
      <c r="C27" s="27" t="e">
        <f>#REF!</f>
        <v>#REF!</v>
      </c>
      <c r="D27" s="28" t="e">
        <f>#REF!</f>
        <v>#REF!</v>
      </c>
      <c r="E27" s="28" t="e">
        <f>#REF!</f>
        <v>#REF!</v>
      </c>
      <c r="F27" s="198"/>
      <c r="G27" s="198"/>
      <c r="H27" s="195"/>
      <c r="I27" s="195"/>
    </row>
    <row r="28" spans="2:9" ht="15.75" thickBot="1" x14ac:dyDescent="0.3">
      <c r="B28" s="233"/>
      <c r="C28" s="29" t="e">
        <f>#REF!</f>
        <v>#REF!</v>
      </c>
      <c r="D28" s="30" t="e">
        <f>#REF!</f>
        <v>#REF!</v>
      </c>
      <c r="E28" s="30" t="e">
        <f>#REF!</f>
        <v>#REF!</v>
      </c>
      <c r="F28" s="231"/>
      <c r="G28" s="231"/>
      <c r="H28" s="204"/>
      <c r="I28" s="204"/>
    </row>
    <row r="29" spans="2:9" x14ac:dyDescent="0.25">
      <c r="B29" s="228">
        <v>2</v>
      </c>
      <c r="C29" s="25" t="e">
        <f>#REF!</f>
        <v>#REF!</v>
      </c>
      <c r="D29" s="26" t="e">
        <f>#REF!</f>
        <v>#REF!</v>
      </c>
      <c r="E29" s="26" t="e">
        <f>#REF!</f>
        <v>#REF!</v>
      </c>
      <c r="F29" s="197"/>
      <c r="G29" s="197"/>
      <c r="H29" s="194">
        <f>F29*$I$20</f>
        <v>0</v>
      </c>
      <c r="I29" s="194">
        <f>G29*$I$20</f>
        <v>0</v>
      </c>
    </row>
    <row r="30" spans="2:9" x14ac:dyDescent="0.25">
      <c r="B30" s="229"/>
      <c r="C30" s="27" t="e">
        <f>#REF!</f>
        <v>#REF!</v>
      </c>
      <c r="D30" s="28" t="e">
        <f>#REF!</f>
        <v>#REF!</v>
      </c>
      <c r="E30" s="28" t="e">
        <f>#REF!</f>
        <v>#REF!</v>
      </c>
      <c r="F30" s="198"/>
      <c r="G30" s="198"/>
      <c r="H30" s="195"/>
      <c r="I30" s="195"/>
    </row>
    <row r="31" spans="2:9" ht="15.75" thickBot="1" x14ac:dyDescent="0.3">
      <c r="B31" s="230"/>
      <c r="C31" s="31" t="e">
        <f>#REF!</f>
        <v>#REF!</v>
      </c>
      <c r="D31" s="32" t="e">
        <f>#REF!</f>
        <v>#REF!</v>
      </c>
      <c r="E31" s="32" t="e">
        <f>#REF!</f>
        <v>#REF!</v>
      </c>
      <c r="F31" s="199"/>
      <c r="G31" s="199"/>
      <c r="H31" s="196"/>
      <c r="I31" s="196"/>
    </row>
    <row r="32" spans="2:9" x14ac:dyDescent="0.25">
      <c r="B32" s="228">
        <v>3</v>
      </c>
      <c r="C32" s="25" t="e">
        <f>#REF!</f>
        <v>#REF!</v>
      </c>
      <c r="D32" s="26" t="e">
        <f>#REF!</f>
        <v>#REF!</v>
      </c>
      <c r="E32" s="26" t="e">
        <f>#REF!</f>
        <v>#REF!</v>
      </c>
      <c r="F32" s="197"/>
      <c r="G32" s="197"/>
      <c r="H32" s="194">
        <f>F32*$I$20</f>
        <v>0</v>
      </c>
      <c r="I32" s="194">
        <f>G32*$I$20</f>
        <v>0</v>
      </c>
    </row>
    <row r="33" spans="2:12" x14ac:dyDescent="0.25">
      <c r="B33" s="229"/>
      <c r="C33" s="27" t="e">
        <f>#REF!</f>
        <v>#REF!</v>
      </c>
      <c r="D33" s="28" t="e">
        <f>#REF!</f>
        <v>#REF!</v>
      </c>
      <c r="E33" s="28" t="e">
        <f>#REF!</f>
        <v>#REF!</v>
      </c>
      <c r="F33" s="198"/>
      <c r="G33" s="198"/>
      <c r="H33" s="195"/>
      <c r="I33" s="195"/>
      <c r="K33" s="33"/>
      <c r="L33" s="33"/>
    </row>
    <row r="34" spans="2:12" ht="15.75" thickBot="1" x14ac:dyDescent="0.3">
      <c r="B34" s="230"/>
      <c r="C34" s="31" t="e">
        <f>#REF!</f>
        <v>#REF!</v>
      </c>
      <c r="D34" s="32" t="e">
        <f>#REF!</f>
        <v>#REF!</v>
      </c>
      <c r="E34" s="32" t="e">
        <f>#REF!</f>
        <v>#REF!</v>
      </c>
      <c r="F34" s="199"/>
      <c r="G34" s="199"/>
      <c r="H34" s="196"/>
      <c r="I34" s="196"/>
      <c r="L34" s="34"/>
    </row>
    <row r="35" spans="2:12" x14ac:dyDescent="0.25">
      <c r="B35" s="228">
        <v>4</v>
      </c>
      <c r="C35" s="25" t="e">
        <f>#REF!</f>
        <v>#REF!</v>
      </c>
      <c r="D35" s="26" t="e">
        <f>#REF!</f>
        <v>#REF!</v>
      </c>
      <c r="E35" s="26" t="e">
        <f>#REF!</f>
        <v>#REF!</v>
      </c>
      <c r="F35" s="197"/>
      <c r="G35" s="197"/>
      <c r="H35" s="194">
        <f>F35*$I$20</f>
        <v>0</v>
      </c>
      <c r="I35" s="194">
        <f>G35*$I$20</f>
        <v>0</v>
      </c>
      <c r="L35" s="35"/>
    </row>
    <row r="36" spans="2:12" x14ac:dyDescent="0.25">
      <c r="B36" s="229"/>
      <c r="C36" s="27" t="e">
        <f>#REF!</f>
        <v>#REF!</v>
      </c>
      <c r="D36" s="28" t="e">
        <f>#REF!</f>
        <v>#REF!</v>
      </c>
      <c r="E36" s="28" t="e">
        <f>#REF!</f>
        <v>#REF!</v>
      </c>
      <c r="F36" s="198"/>
      <c r="G36" s="198"/>
      <c r="H36" s="195"/>
      <c r="I36" s="195"/>
      <c r="K36" s="33"/>
      <c r="L36" s="36"/>
    </row>
    <row r="37" spans="2:12" ht="15.75" thickBot="1" x14ac:dyDescent="0.3">
      <c r="B37" s="230"/>
      <c r="C37" s="31" t="e">
        <f>#REF!</f>
        <v>#REF!</v>
      </c>
      <c r="D37" s="32" t="e">
        <f>#REF!</f>
        <v>#REF!</v>
      </c>
      <c r="E37" s="32" t="e">
        <f>#REF!</f>
        <v>#REF!</v>
      </c>
      <c r="F37" s="199"/>
      <c r="G37" s="199"/>
      <c r="H37" s="196"/>
      <c r="I37" s="196"/>
      <c r="K37" s="33"/>
      <c r="L37" s="33"/>
    </row>
    <row r="38" spans="2:12" x14ac:dyDescent="0.25">
      <c r="B38" s="228">
        <v>5</v>
      </c>
      <c r="C38" s="25" t="e">
        <f>#REF!</f>
        <v>#REF!</v>
      </c>
      <c r="D38" s="26" t="e">
        <f>#REF!</f>
        <v>#REF!</v>
      </c>
      <c r="E38" s="26" t="e">
        <f>#REF!</f>
        <v>#REF!</v>
      </c>
      <c r="F38" s="197"/>
      <c r="G38" s="197"/>
      <c r="H38" s="194">
        <f>F38*$I$20</f>
        <v>0</v>
      </c>
      <c r="I38" s="194">
        <f>G38*$I$20</f>
        <v>0</v>
      </c>
      <c r="K38" s="37"/>
      <c r="L38" s="38"/>
    </row>
    <row r="39" spans="2:12" x14ac:dyDescent="0.25">
      <c r="B39" s="229"/>
      <c r="C39" s="27" t="e">
        <f>#REF!</f>
        <v>#REF!</v>
      </c>
      <c r="D39" s="28" t="e">
        <f>#REF!</f>
        <v>#REF!</v>
      </c>
      <c r="E39" s="28" t="e">
        <f>#REF!</f>
        <v>#REF!</v>
      </c>
      <c r="F39" s="198"/>
      <c r="G39" s="198"/>
      <c r="H39" s="195"/>
      <c r="I39" s="195"/>
    </row>
    <row r="40" spans="2:12" ht="15.75" thickBot="1" x14ac:dyDescent="0.3">
      <c r="B40" s="230"/>
      <c r="C40" s="31" t="e">
        <f>#REF!</f>
        <v>#REF!</v>
      </c>
      <c r="D40" s="32" t="e">
        <f>#REF!</f>
        <v>#REF!</v>
      </c>
      <c r="E40" s="32" t="e">
        <f>#REF!</f>
        <v>#REF!</v>
      </c>
      <c r="F40" s="199"/>
      <c r="G40" s="199"/>
      <c r="H40" s="196"/>
      <c r="I40" s="196"/>
    </row>
    <row r="41" spans="2:12" x14ac:dyDescent="0.25">
      <c r="B41" s="228">
        <v>6</v>
      </c>
      <c r="C41" s="25" t="e">
        <f>#REF!</f>
        <v>#REF!</v>
      </c>
      <c r="D41" s="26" t="e">
        <f>#REF!</f>
        <v>#REF!</v>
      </c>
      <c r="E41" s="26" t="e">
        <f>#REF!</f>
        <v>#REF!</v>
      </c>
      <c r="F41" s="197"/>
      <c r="G41" s="197"/>
      <c r="H41" s="194">
        <f>F41*$I$20</f>
        <v>0</v>
      </c>
      <c r="I41" s="194">
        <f>G41*$I$20</f>
        <v>0</v>
      </c>
    </row>
    <row r="42" spans="2:12" x14ac:dyDescent="0.25">
      <c r="B42" s="229"/>
      <c r="C42" s="27" t="e">
        <f>#REF!</f>
        <v>#REF!</v>
      </c>
      <c r="D42" s="28" t="e">
        <f>#REF!</f>
        <v>#REF!</v>
      </c>
      <c r="E42" s="28" t="e">
        <f>#REF!</f>
        <v>#REF!</v>
      </c>
      <c r="F42" s="198"/>
      <c r="G42" s="198"/>
      <c r="H42" s="195"/>
      <c r="I42" s="195"/>
    </row>
    <row r="43" spans="2:12" ht="15.75" thickBot="1" x14ac:dyDescent="0.3">
      <c r="B43" s="230"/>
      <c r="C43" s="31" t="e">
        <f>#REF!</f>
        <v>#REF!</v>
      </c>
      <c r="D43" s="32" t="e">
        <f>#REF!</f>
        <v>#REF!</v>
      </c>
      <c r="E43" s="32" t="e">
        <f>#REF!</f>
        <v>#REF!</v>
      </c>
      <c r="F43" s="199"/>
      <c r="G43" s="199"/>
      <c r="H43" s="196"/>
      <c r="I43" s="196"/>
    </row>
    <row r="44" spans="2:12" x14ac:dyDescent="0.25">
      <c r="B44" s="228">
        <v>7</v>
      </c>
      <c r="C44" s="25" t="e">
        <f>#REF!</f>
        <v>#REF!</v>
      </c>
      <c r="D44" s="26" t="e">
        <f>#REF!</f>
        <v>#REF!</v>
      </c>
      <c r="E44" s="26" t="e">
        <f>#REF!</f>
        <v>#REF!</v>
      </c>
      <c r="F44" s="197"/>
      <c r="G44" s="197"/>
      <c r="H44" s="194">
        <f>F44*$I$20</f>
        <v>0</v>
      </c>
      <c r="I44" s="194">
        <f>G44*$I$20</f>
        <v>0</v>
      </c>
    </row>
    <row r="45" spans="2:12" x14ac:dyDescent="0.25">
      <c r="B45" s="229"/>
      <c r="C45" s="27" t="e">
        <f>#REF!</f>
        <v>#REF!</v>
      </c>
      <c r="D45" s="28" t="e">
        <f>#REF!</f>
        <v>#REF!</v>
      </c>
      <c r="E45" s="28" t="e">
        <f>#REF!</f>
        <v>#REF!</v>
      </c>
      <c r="F45" s="198"/>
      <c r="G45" s="198"/>
      <c r="H45" s="195"/>
      <c r="I45" s="195"/>
    </row>
    <row r="46" spans="2:12" ht="15.75" thickBot="1" x14ac:dyDescent="0.3">
      <c r="B46" s="230"/>
      <c r="C46" s="31" t="e">
        <f>#REF!</f>
        <v>#REF!</v>
      </c>
      <c r="D46" s="32" t="e">
        <f>#REF!</f>
        <v>#REF!</v>
      </c>
      <c r="E46" s="32" t="e">
        <f>#REF!</f>
        <v>#REF!</v>
      </c>
      <c r="F46" s="199"/>
      <c r="G46" s="199"/>
      <c r="H46" s="196"/>
      <c r="I46" s="196"/>
    </row>
    <row r="47" spans="2:12" x14ac:dyDescent="0.25">
      <c r="B47" s="237">
        <v>8</v>
      </c>
      <c r="C47" s="39" t="e">
        <f>#REF!</f>
        <v>#REF!</v>
      </c>
      <c r="D47" s="40" t="e">
        <f>#REF!</f>
        <v>#REF!</v>
      </c>
      <c r="E47" s="40" t="e">
        <f>#REF!</f>
        <v>#REF!</v>
      </c>
      <c r="F47" s="220"/>
      <c r="G47" s="220"/>
      <c r="H47" s="232">
        <f>F47*$I$20</f>
        <v>0</v>
      </c>
      <c r="I47" s="232">
        <f>G47*$I$20</f>
        <v>0</v>
      </c>
    </row>
    <row r="48" spans="2:12" x14ac:dyDescent="0.25">
      <c r="B48" s="229"/>
      <c r="C48" s="27" t="e">
        <f>#REF!</f>
        <v>#REF!</v>
      </c>
      <c r="D48" s="28" t="e">
        <f>#REF!</f>
        <v>#REF!</v>
      </c>
      <c r="E48" s="28" t="e">
        <f>#REF!</f>
        <v>#REF!</v>
      </c>
      <c r="F48" s="198"/>
      <c r="G48" s="198"/>
      <c r="H48" s="195"/>
      <c r="I48" s="195"/>
    </row>
    <row r="49" spans="2:9" ht="15.75" thickBot="1" x14ac:dyDescent="0.3">
      <c r="B49" s="230"/>
      <c r="C49" s="31" t="e">
        <f>#REF!</f>
        <v>#REF!</v>
      </c>
      <c r="D49" s="32" t="e">
        <f>#REF!</f>
        <v>#REF!</v>
      </c>
      <c r="E49" s="32" t="e">
        <f>#REF!</f>
        <v>#REF!</v>
      </c>
      <c r="F49" s="199"/>
      <c r="G49" s="199"/>
      <c r="H49" s="196"/>
      <c r="I49" s="196"/>
    </row>
    <row r="50" spans="2:9" x14ac:dyDescent="0.25">
      <c r="B50" s="41" t="s">
        <v>15</v>
      </c>
      <c r="D50" s="42"/>
      <c r="G50" s="41"/>
      <c r="H50" s="41"/>
    </row>
  </sheetData>
  <mergeCells count="71">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 ref="I47:I49"/>
    <mergeCell ref="H47:H49"/>
    <mergeCell ref="I35:I37"/>
    <mergeCell ref="H35:H37"/>
    <mergeCell ref="I38:I40"/>
    <mergeCell ref="H38:H40"/>
    <mergeCell ref="I41:I43"/>
    <mergeCell ref="H41:H43"/>
    <mergeCell ref="B1:C1"/>
    <mergeCell ref="B2:C2"/>
    <mergeCell ref="B3:C3"/>
    <mergeCell ref="D1:I1"/>
    <mergeCell ref="D2:I2"/>
    <mergeCell ref="D3:I3"/>
    <mergeCell ref="B4:I4"/>
    <mergeCell ref="B7:B9"/>
    <mergeCell ref="D5:H5"/>
    <mergeCell ref="B6:I6"/>
    <mergeCell ref="D7:H7"/>
    <mergeCell ref="D8:H8"/>
    <mergeCell ref="D9:H9"/>
    <mergeCell ref="B11:B15"/>
    <mergeCell ref="B10:I10"/>
    <mergeCell ref="D11:H11"/>
    <mergeCell ref="D12:H12"/>
    <mergeCell ref="D13:H13"/>
    <mergeCell ref="D14:H14"/>
    <mergeCell ref="D15:H15"/>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22:B23"/>
    <mergeCell ref="D23:H23"/>
    <mergeCell ref="B47:B49"/>
    <mergeCell ref="G47:G49"/>
    <mergeCell ref="F47:F49"/>
    <mergeCell ref="B41:B43"/>
    <mergeCell ref="G41:G43"/>
    <mergeCell ref="F41:F43"/>
    <mergeCell ref="B44:B46"/>
    <mergeCell ref="G44:G46"/>
    <mergeCell ref="F44:F46"/>
  </mergeCells>
  <conditionalFormatting sqref="L38">
    <cfRule type="containsText" dxfId="3"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E2D0-1FC7-46A9-887E-7165624010BA}">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42578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1" t="s">
        <v>38</v>
      </c>
      <c r="C1" s="222"/>
      <c r="D1" s="234"/>
      <c r="E1" s="235"/>
      <c r="F1" s="235"/>
      <c r="G1" s="235"/>
      <c r="H1" s="235"/>
      <c r="I1" s="236"/>
    </row>
    <row r="2" spans="2:9" ht="27" customHeight="1" thickBot="1" x14ac:dyDescent="0.4">
      <c r="B2" s="221" t="s">
        <v>40</v>
      </c>
      <c r="C2" s="222"/>
      <c r="D2" s="234"/>
      <c r="E2" s="235"/>
      <c r="F2" s="235"/>
      <c r="G2" s="235"/>
      <c r="H2" s="235"/>
      <c r="I2" s="236"/>
    </row>
    <row r="3" spans="2:9" ht="24" thickBot="1" x14ac:dyDescent="0.4">
      <c r="B3" s="223" t="s">
        <v>39</v>
      </c>
      <c r="C3" s="224"/>
      <c r="D3" s="234"/>
      <c r="E3" s="235"/>
      <c r="F3" s="235"/>
      <c r="G3" s="235"/>
      <c r="H3" s="235"/>
      <c r="I3" s="236"/>
    </row>
    <row r="4" spans="2:9" ht="32.25" thickBot="1" x14ac:dyDescent="0.3">
      <c r="B4" s="242" t="s">
        <v>63</v>
      </c>
      <c r="C4" s="243"/>
      <c r="D4" s="243"/>
      <c r="E4" s="243"/>
      <c r="F4" s="243"/>
      <c r="G4" s="243"/>
      <c r="H4" s="243"/>
      <c r="I4" s="243"/>
    </row>
    <row r="5" spans="2:9" ht="15.75" thickBot="1" x14ac:dyDescent="0.3">
      <c r="B5" s="14" t="s">
        <v>12</v>
      </c>
      <c r="C5" s="15" t="s">
        <v>6</v>
      </c>
      <c r="D5" s="192" t="s">
        <v>2</v>
      </c>
      <c r="E5" s="193"/>
      <c r="F5" s="193"/>
      <c r="G5" s="193"/>
      <c r="H5" s="193"/>
      <c r="I5" s="15" t="s">
        <v>3</v>
      </c>
    </row>
    <row r="6" spans="2:9" ht="19.5" thickBot="1" x14ac:dyDescent="0.3">
      <c r="B6" s="205" t="s">
        <v>16</v>
      </c>
      <c r="C6" s="206"/>
      <c r="D6" s="206"/>
      <c r="E6" s="206"/>
      <c r="F6" s="206"/>
      <c r="G6" s="206"/>
      <c r="H6" s="206"/>
      <c r="I6" s="207"/>
    </row>
    <row r="7" spans="2:9" ht="14.45" customHeight="1" x14ac:dyDescent="0.25">
      <c r="B7" s="244" t="s">
        <v>18</v>
      </c>
      <c r="C7" s="17" t="s">
        <v>7</v>
      </c>
      <c r="D7" s="245" t="s">
        <v>82</v>
      </c>
      <c r="E7" s="246"/>
      <c r="F7" s="246"/>
      <c r="G7" s="246"/>
      <c r="H7" s="246"/>
      <c r="I7" s="16">
        <v>2.5299999999999998</v>
      </c>
    </row>
    <row r="8" spans="2:9" ht="14.45" customHeight="1" x14ac:dyDescent="0.25">
      <c r="B8" s="244"/>
      <c r="C8" s="17" t="s">
        <v>8</v>
      </c>
      <c r="D8" s="208" t="s">
        <v>13</v>
      </c>
      <c r="E8" s="209"/>
      <c r="F8" s="209"/>
      <c r="G8" s="209"/>
      <c r="H8" s="209"/>
      <c r="I8" s="18">
        <v>8760</v>
      </c>
    </row>
    <row r="9" spans="2:9" ht="15" customHeight="1" thickBot="1" x14ac:dyDescent="0.3">
      <c r="B9" s="244"/>
      <c r="C9" s="17" t="s">
        <v>9</v>
      </c>
      <c r="D9" s="247" t="s">
        <v>36</v>
      </c>
      <c r="E9" s="248"/>
      <c r="F9" s="248"/>
      <c r="G9" s="248"/>
      <c r="H9" s="248"/>
      <c r="I9" s="18">
        <f>I7*I8</f>
        <v>22162.799999999999</v>
      </c>
    </row>
    <row r="10" spans="2:9" ht="19.5" thickBot="1" x14ac:dyDescent="0.3">
      <c r="B10" s="205" t="s">
        <v>21</v>
      </c>
      <c r="C10" s="206"/>
      <c r="D10" s="206"/>
      <c r="E10" s="206"/>
      <c r="F10" s="206"/>
      <c r="G10" s="206"/>
      <c r="H10" s="206"/>
      <c r="I10" s="207"/>
    </row>
    <row r="11" spans="2:9" ht="14.45" customHeight="1" x14ac:dyDescent="0.25">
      <c r="B11" s="219" t="s">
        <v>19</v>
      </c>
      <c r="C11" s="19" t="s">
        <v>7</v>
      </c>
      <c r="D11" s="188" t="s">
        <v>30</v>
      </c>
      <c r="E11" s="202"/>
      <c r="F11" s="202"/>
      <c r="G11" s="202"/>
      <c r="H11" s="202"/>
      <c r="I11" s="1"/>
    </row>
    <row r="12" spans="2:9" ht="14.45" customHeight="1" x14ac:dyDescent="0.25">
      <c r="B12" s="219"/>
      <c r="C12" s="19" t="s">
        <v>8</v>
      </c>
      <c r="D12" s="111" t="s">
        <v>31</v>
      </c>
      <c r="E12" s="104"/>
      <c r="F12" s="104"/>
      <c r="G12" s="104"/>
      <c r="H12" s="104"/>
      <c r="I12" s="1"/>
    </row>
    <row r="13" spans="2:9" ht="14.45" customHeight="1" x14ac:dyDescent="0.25">
      <c r="B13" s="219"/>
      <c r="C13" s="19" t="s">
        <v>9</v>
      </c>
      <c r="D13" s="111" t="s">
        <v>4</v>
      </c>
      <c r="E13" s="104"/>
      <c r="F13" s="104"/>
      <c r="G13" s="104"/>
      <c r="H13" s="104"/>
      <c r="I13" s="1"/>
    </row>
    <row r="14" spans="2:9" ht="15" customHeight="1" thickBot="1" x14ac:dyDescent="0.3">
      <c r="B14" s="219"/>
      <c r="C14" s="19" t="s">
        <v>10</v>
      </c>
      <c r="D14" s="111" t="s">
        <v>5</v>
      </c>
      <c r="E14" s="104"/>
      <c r="F14" s="104"/>
      <c r="G14" s="104"/>
      <c r="H14" s="104"/>
      <c r="I14" s="1"/>
    </row>
    <row r="15" spans="2:9" ht="15" customHeight="1" thickBot="1" x14ac:dyDescent="0.3">
      <c r="B15" s="219"/>
      <c r="C15" s="19" t="s">
        <v>11</v>
      </c>
      <c r="D15" s="240" t="s">
        <v>35</v>
      </c>
      <c r="E15" s="241"/>
      <c r="F15" s="241"/>
      <c r="G15" s="241"/>
      <c r="H15" s="241"/>
      <c r="I15" s="20">
        <f>I11*I12*I13*I14</f>
        <v>0</v>
      </c>
    </row>
    <row r="16" spans="2:9" ht="19.5" thickBot="1" x14ac:dyDescent="0.3">
      <c r="B16" s="205" t="s">
        <v>65</v>
      </c>
      <c r="C16" s="206"/>
      <c r="D16" s="206"/>
      <c r="E16" s="206"/>
      <c r="F16" s="206"/>
      <c r="G16" s="206"/>
      <c r="H16" s="206"/>
      <c r="I16" s="207"/>
    </row>
    <row r="17" spans="2:9" ht="21.6" customHeight="1" thickBot="1" x14ac:dyDescent="0.3">
      <c r="B17" s="57" t="s">
        <v>20</v>
      </c>
      <c r="C17" s="19" t="s">
        <v>7</v>
      </c>
      <c r="D17" s="200" t="s">
        <v>62</v>
      </c>
      <c r="E17" s="201"/>
      <c r="F17" s="201"/>
      <c r="G17" s="201"/>
      <c r="H17" s="201"/>
      <c r="I17" s="45">
        <f>I15/I9</f>
        <v>0</v>
      </c>
    </row>
    <row r="18" spans="2:9" ht="21.6" customHeight="1" thickBot="1" x14ac:dyDescent="0.3">
      <c r="B18" s="205" t="s">
        <v>66</v>
      </c>
      <c r="C18" s="206"/>
      <c r="D18" s="206"/>
      <c r="E18" s="206"/>
      <c r="F18" s="206"/>
      <c r="G18" s="206"/>
      <c r="H18" s="206"/>
      <c r="I18" s="207"/>
    </row>
    <row r="19" spans="2:9" ht="15" customHeight="1" thickBot="1" x14ac:dyDescent="0.3">
      <c r="B19" s="217" t="s">
        <v>37</v>
      </c>
      <c r="C19" s="21" t="s">
        <v>7</v>
      </c>
      <c r="D19" s="188" t="s">
        <v>14</v>
      </c>
      <c r="E19" s="202"/>
      <c r="F19" s="202"/>
      <c r="G19" s="202"/>
      <c r="H19" s="202"/>
      <c r="I19" s="43"/>
    </row>
    <row r="20" spans="2:9" ht="15" customHeight="1" thickBot="1" x14ac:dyDescent="0.3">
      <c r="B20" s="218"/>
      <c r="C20" s="19" t="s">
        <v>8</v>
      </c>
      <c r="D20" s="190" t="s">
        <v>64</v>
      </c>
      <c r="E20" s="203"/>
      <c r="F20" s="203"/>
      <c r="G20" s="203"/>
      <c r="H20" s="203"/>
      <c r="I20" s="63" t="str">
        <f>IF(I19=0, "0", I17/I19)</f>
        <v>0</v>
      </c>
    </row>
    <row r="21" spans="2:9" ht="19.5" thickBot="1" x14ac:dyDescent="0.3">
      <c r="B21" s="205" t="s">
        <v>17</v>
      </c>
      <c r="C21" s="206"/>
      <c r="D21" s="206"/>
      <c r="E21" s="206"/>
      <c r="F21" s="206"/>
      <c r="G21" s="206"/>
      <c r="H21" s="206"/>
      <c r="I21" s="207"/>
    </row>
    <row r="22" spans="2:9" ht="15" customHeight="1" thickBot="1" x14ac:dyDescent="0.3">
      <c r="B22" s="219" t="s">
        <v>67</v>
      </c>
      <c r="C22" s="19" t="s">
        <v>7</v>
      </c>
      <c r="D22" s="104" t="s">
        <v>116</v>
      </c>
      <c r="E22" s="104"/>
      <c r="F22" s="104"/>
      <c r="G22" s="104"/>
      <c r="H22" s="104"/>
      <c r="I22" s="43"/>
    </row>
    <row r="23" spans="2:9" ht="15" customHeight="1" thickBot="1" x14ac:dyDescent="0.3">
      <c r="B23" s="218"/>
      <c r="C23" s="84" t="s">
        <v>8</v>
      </c>
      <c r="D23" s="203" t="s">
        <v>34</v>
      </c>
      <c r="E23" s="203"/>
      <c r="F23" s="203"/>
      <c r="G23" s="203"/>
      <c r="H23" s="203"/>
      <c r="I23" s="86" t="e">
        <f>VLOOKUP(I22,B26:I49, 8, FALSE)</f>
        <v>#N/A</v>
      </c>
    </row>
    <row r="24" spans="2:9" ht="32.25" thickBot="1" x14ac:dyDescent="0.3">
      <c r="B24" s="212" t="s">
        <v>44</v>
      </c>
      <c r="C24" s="213"/>
      <c r="D24" s="213"/>
      <c r="E24" s="213"/>
      <c r="F24" s="213"/>
      <c r="G24" s="213"/>
      <c r="H24" s="213"/>
      <c r="I24" s="214"/>
    </row>
    <row r="25" spans="2:9" ht="57" customHeight="1" thickBot="1" x14ac:dyDescent="0.3">
      <c r="B25" s="22" t="s">
        <v>27</v>
      </c>
      <c r="C25" s="23" t="s">
        <v>23</v>
      </c>
      <c r="D25" s="23" t="s">
        <v>24</v>
      </c>
      <c r="E25" s="23" t="s">
        <v>25</v>
      </c>
      <c r="F25" s="23" t="s">
        <v>55</v>
      </c>
      <c r="G25" s="23" t="s">
        <v>103</v>
      </c>
      <c r="H25" s="24" t="s">
        <v>115</v>
      </c>
      <c r="I25" s="24" t="s">
        <v>114</v>
      </c>
    </row>
    <row r="26" spans="2:9" x14ac:dyDescent="0.25">
      <c r="B26" s="228">
        <v>1</v>
      </c>
      <c r="C26" s="25" t="e">
        <f>#REF!</f>
        <v>#REF!</v>
      </c>
      <c r="D26" s="26" t="e">
        <f>#REF!</f>
        <v>#REF!</v>
      </c>
      <c r="E26" s="26" t="e">
        <f>#REF!</f>
        <v>#REF!</v>
      </c>
      <c r="F26" s="197"/>
      <c r="G26" s="197"/>
      <c r="H26" s="194">
        <f>F26*$I$20</f>
        <v>0</v>
      </c>
      <c r="I26" s="194">
        <f>G26*$I$20</f>
        <v>0</v>
      </c>
    </row>
    <row r="27" spans="2:9" x14ac:dyDescent="0.25">
      <c r="B27" s="229"/>
      <c r="C27" s="27" t="e">
        <f>#REF!</f>
        <v>#REF!</v>
      </c>
      <c r="D27" s="28" t="e">
        <f>#REF!</f>
        <v>#REF!</v>
      </c>
      <c r="E27" s="28" t="e">
        <f>#REF!</f>
        <v>#REF!</v>
      </c>
      <c r="F27" s="198"/>
      <c r="G27" s="198"/>
      <c r="H27" s="195"/>
      <c r="I27" s="195"/>
    </row>
    <row r="28" spans="2:9" ht="15.75" thickBot="1" x14ac:dyDescent="0.3">
      <c r="B28" s="233"/>
      <c r="C28" s="29" t="e">
        <f>#REF!</f>
        <v>#REF!</v>
      </c>
      <c r="D28" s="30" t="e">
        <f>#REF!</f>
        <v>#REF!</v>
      </c>
      <c r="E28" s="30" t="e">
        <f>#REF!</f>
        <v>#REF!</v>
      </c>
      <c r="F28" s="231"/>
      <c r="G28" s="231"/>
      <c r="H28" s="204"/>
      <c r="I28" s="204"/>
    </row>
    <row r="29" spans="2:9" x14ac:dyDescent="0.25">
      <c r="B29" s="228">
        <v>2</v>
      </c>
      <c r="C29" s="25" t="e">
        <f>#REF!</f>
        <v>#REF!</v>
      </c>
      <c r="D29" s="26" t="e">
        <f>#REF!</f>
        <v>#REF!</v>
      </c>
      <c r="E29" s="26" t="e">
        <f>#REF!</f>
        <v>#REF!</v>
      </c>
      <c r="F29" s="197"/>
      <c r="G29" s="197"/>
      <c r="H29" s="194">
        <f>F29*$I$20</f>
        <v>0</v>
      </c>
      <c r="I29" s="194">
        <f>G29*$I$20</f>
        <v>0</v>
      </c>
    </row>
    <row r="30" spans="2:9" x14ac:dyDescent="0.25">
      <c r="B30" s="229"/>
      <c r="C30" s="27" t="e">
        <f>#REF!</f>
        <v>#REF!</v>
      </c>
      <c r="D30" s="28" t="e">
        <f>#REF!</f>
        <v>#REF!</v>
      </c>
      <c r="E30" s="28" t="e">
        <f>#REF!</f>
        <v>#REF!</v>
      </c>
      <c r="F30" s="198"/>
      <c r="G30" s="198"/>
      <c r="H30" s="195"/>
      <c r="I30" s="195"/>
    </row>
    <row r="31" spans="2:9" ht="15.75" thickBot="1" x14ac:dyDescent="0.3">
      <c r="B31" s="230"/>
      <c r="C31" s="31" t="e">
        <f>#REF!</f>
        <v>#REF!</v>
      </c>
      <c r="D31" s="32" t="e">
        <f>#REF!</f>
        <v>#REF!</v>
      </c>
      <c r="E31" s="32" t="e">
        <f>#REF!</f>
        <v>#REF!</v>
      </c>
      <c r="F31" s="199"/>
      <c r="G31" s="199"/>
      <c r="H31" s="196"/>
      <c r="I31" s="196"/>
    </row>
    <row r="32" spans="2:9" x14ac:dyDescent="0.25">
      <c r="B32" s="228">
        <v>3</v>
      </c>
      <c r="C32" s="25" t="e">
        <f>#REF!</f>
        <v>#REF!</v>
      </c>
      <c r="D32" s="26" t="e">
        <f>#REF!</f>
        <v>#REF!</v>
      </c>
      <c r="E32" s="26" t="e">
        <f>#REF!</f>
        <v>#REF!</v>
      </c>
      <c r="F32" s="197"/>
      <c r="G32" s="197"/>
      <c r="H32" s="194">
        <f>F32*$I$20</f>
        <v>0</v>
      </c>
      <c r="I32" s="194">
        <f>G32*$I$20</f>
        <v>0</v>
      </c>
    </row>
    <row r="33" spans="2:12" x14ac:dyDescent="0.25">
      <c r="B33" s="229"/>
      <c r="C33" s="27" t="e">
        <f>#REF!</f>
        <v>#REF!</v>
      </c>
      <c r="D33" s="28" t="e">
        <f>#REF!</f>
        <v>#REF!</v>
      </c>
      <c r="E33" s="28" t="e">
        <f>#REF!</f>
        <v>#REF!</v>
      </c>
      <c r="F33" s="198"/>
      <c r="G33" s="198"/>
      <c r="H33" s="195"/>
      <c r="I33" s="195"/>
      <c r="K33" s="33"/>
      <c r="L33" s="33"/>
    </row>
    <row r="34" spans="2:12" ht="15.75" thickBot="1" x14ac:dyDescent="0.3">
      <c r="B34" s="230"/>
      <c r="C34" s="31" t="e">
        <f>#REF!</f>
        <v>#REF!</v>
      </c>
      <c r="D34" s="32" t="e">
        <f>#REF!</f>
        <v>#REF!</v>
      </c>
      <c r="E34" s="32" t="e">
        <f>#REF!</f>
        <v>#REF!</v>
      </c>
      <c r="F34" s="199"/>
      <c r="G34" s="199"/>
      <c r="H34" s="196"/>
      <c r="I34" s="196"/>
      <c r="L34" s="34"/>
    </row>
    <row r="35" spans="2:12" x14ac:dyDescent="0.25">
      <c r="B35" s="228">
        <v>4</v>
      </c>
      <c r="C35" s="25" t="e">
        <f>#REF!</f>
        <v>#REF!</v>
      </c>
      <c r="D35" s="26" t="e">
        <f>#REF!</f>
        <v>#REF!</v>
      </c>
      <c r="E35" s="26" t="e">
        <f>#REF!</f>
        <v>#REF!</v>
      </c>
      <c r="F35" s="197"/>
      <c r="G35" s="197"/>
      <c r="H35" s="194">
        <f>F35*$I$20</f>
        <v>0</v>
      </c>
      <c r="I35" s="194">
        <f>G35*$I$20</f>
        <v>0</v>
      </c>
      <c r="L35" s="35"/>
    </row>
    <row r="36" spans="2:12" x14ac:dyDescent="0.25">
      <c r="B36" s="229"/>
      <c r="C36" s="27" t="e">
        <f>#REF!</f>
        <v>#REF!</v>
      </c>
      <c r="D36" s="28" t="e">
        <f>#REF!</f>
        <v>#REF!</v>
      </c>
      <c r="E36" s="28" t="e">
        <f>#REF!</f>
        <v>#REF!</v>
      </c>
      <c r="F36" s="198"/>
      <c r="G36" s="198"/>
      <c r="H36" s="195"/>
      <c r="I36" s="195"/>
      <c r="K36" s="33"/>
      <c r="L36" s="36"/>
    </row>
    <row r="37" spans="2:12" ht="15.75" thickBot="1" x14ac:dyDescent="0.3">
      <c r="B37" s="230"/>
      <c r="C37" s="31" t="e">
        <f>#REF!</f>
        <v>#REF!</v>
      </c>
      <c r="D37" s="32" t="e">
        <f>#REF!</f>
        <v>#REF!</v>
      </c>
      <c r="E37" s="32" t="e">
        <f>#REF!</f>
        <v>#REF!</v>
      </c>
      <c r="F37" s="199"/>
      <c r="G37" s="199"/>
      <c r="H37" s="196"/>
      <c r="I37" s="196"/>
      <c r="K37" s="33"/>
      <c r="L37" s="33"/>
    </row>
    <row r="38" spans="2:12" x14ac:dyDescent="0.25">
      <c r="B38" s="228">
        <v>5</v>
      </c>
      <c r="C38" s="25" t="e">
        <f>#REF!</f>
        <v>#REF!</v>
      </c>
      <c r="D38" s="26" t="e">
        <f>#REF!</f>
        <v>#REF!</v>
      </c>
      <c r="E38" s="26" t="e">
        <f>#REF!</f>
        <v>#REF!</v>
      </c>
      <c r="F38" s="197"/>
      <c r="G38" s="197"/>
      <c r="H38" s="194">
        <f>F38*$I$20</f>
        <v>0</v>
      </c>
      <c r="I38" s="194">
        <f>G38*$I$20</f>
        <v>0</v>
      </c>
      <c r="K38" s="37"/>
      <c r="L38" s="38"/>
    </row>
    <row r="39" spans="2:12" x14ac:dyDescent="0.25">
      <c r="B39" s="229"/>
      <c r="C39" s="27" t="e">
        <f>#REF!</f>
        <v>#REF!</v>
      </c>
      <c r="D39" s="28" t="e">
        <f>#REF!</f>
        <v>#REF!</v>
      </c>
      <c r="E39" s="28" t="e">
        <f>#REF!</f>
        <v>#REF!</v>
      </c>
      <c r="F39" s="198"/>
      <c r="G39" s="198"/>
      <c r="H39" s="195"/>
      <c r="I39" s="195"/>
    </row>
    <row r="40" spans="2:12" ht="15.75" thickBot="1" x14ac:dyDescent="0.3">
      <c r="B40" s="230"/>
      <c r="C40" s="31" t="e">
        <f>#REF!</f>
        <v>#REF!</v>
      </c>
      <c r="D40" s="32" t="e">
        <f>#REF!</f>
        <v>#REF!</v>
      </c>
      <c r="E40" s="32" t="e">
        <f>#REF!</f>
        <v>#REF!</v>
      </c>
      <c r="F40" s="199"/>
      <c r="G40" s="199"/>
      <c r="H40" s="196"/>
      <c r="I40" s="196"/>
    </row>
    <row r="41" spans="2:12" x14ac:dyDescent="0.25">
      <c r="B41" s="228">
        <v>6</v>
      </c>
      <c r="C41" s="25" t="e">
        <f>#REF!</f>
        <v>#REF!</v>
      </c>
      <c r="D41" s="26" t="e">
        <f>#REF!</f>
        <v>#REF!</v>
      </c>
      <c r="E41" s="26" t="e">
        <f>#REF!</f>
        <v>#REF!</v>
      </c>
      <c r="F41" s="197"/>
      <c r="G41" s="197"/>
      <c r="H41" s="194">
        <f>F41*$I$20</f>
        <v>0</v>
      </c>
      <c r="I41" s="194">
        <f>G41*$I$20</f>
        <v>0</v>
      </c>
    </row>
    <row r="42" spans="2:12" x14ac:dyDescent="0.25">
      <c r="B42" s="229"/>
      <c r="C42" s="27" t="e">
        <f>#REF!</f>
        <v>#REF!</v>
      </c>
      <c r="D42" s="28" t="e">
        <f>#REF!</f>
        <v>#REF!</v>
      </c>
      <c r="E42" s="28" t="e">
        <f>#REF!</f>
        <v>#REF!</v>
      </c>
      <c r="F42" s="198"/>
      <c r="G42" s="198"/>
      <c r="H42" s="195"/>
      <c r="I42" s="195"/>
    </row>
    <row r="43" spans="2:12" ht="15.75" thickBot="1" x14ac:dyDescent="0.3">
      <c r="B43" s="230"/>
      <c r="C43" s="31" t="e">
        <f>#REF!</f>
        <v>#REF!</v>
      </c>
      <c r="D43" s="32" t="e">
        <f>#REF!</f>
        <v>#REF!</v>
      </c>
      <c r="E43" s="32" t="e">
        <f>#REF!</f>
        <v>#REF!</v>
      </c>
      <c r="F43" s="199"/>
      <c r="G43" s="199"/>
      <c r="H43" s="196"/>
      <c r="I43" s="196"/>
    </row>
    <row r="44" spans="2:12" x14ac:dyDescent="0.25">
      <c r="B44" s="228">
        <v>7</v>
      </c>
      <c r="C44" s="25" t="e">
        <f>#REF!</f>
        <v>#REF!</v>
      </c>
      <c r="D44" s="26" t="e">
        <f>#REF!</f>
        <v>#REF!</v>
      </c>
      <c r="E44" s="26" t="e">
        <f>#REF!</f>
        <v>#REF!</v>
      </c>
      <c r="F44" s="197"/>
      <c r="G44" s="197"/>
      <c r="H44" s="194">
        <f>F44*$I$20</f>
        <v>0</v>
      </c>
      <c r="I44" s="194">
        <f>G44*$I$20</f>
        <v>0</v>
      </c>
    </row>
    <row r="45" spans="2:12" x14ac:dyDescent="0.25">
      <c r="B45" s="229"/>
      <c r="C45" s="27" t="e">
        <f>#REF!</f>
        <v>#REF!</v>
      </c>
      <c r="D45" s="28" t="e">
        <f>#REF!</f>
        <v>#REF!</v>
      </c>
      <c r="E45" s="28" t="e">
        <f>#REF!</f>
        <v>#REF!</v>
      </c>
      <c r="F45" s="198"/>
      <c r="G45" s="198"/>
      <c r="H45" s="195"/>
      <c r="I45" s="195"/>
    </row>
    <row r="46" spans="2:12" ht="15.75" thickBot="1" x14ac:dyDescent="0.3">
      <c r="B46" s="230"/>
      <c r="C46" s="31" t="e">
        <f>#REF!</f>
        <v>#REF!</v>
      </c>
      <c r="D46" s="32" t="e">
        <f>#REF!</f>
        <v>#REF!</v>
      </c>
      <c r="E46" s="32" t="e">
        <f>#REF!</f>
        <v>#REF!</v>
      </c>
      <c r="F46" s="199"/>
      <c r="G46" s="199"/>
      <c r="H46" s="196"/>
      <c r="I46" s="196"/>
    </row>
    <row r="47" spans="2:12" x14ac:dyDescent="0.25">
      <c r="B47" s="237">
        <v>8</v>
      </c>
      <c r="C47" s="39" t="e">
        <f>#REF!</f>
        <v>#REF!</v>
      </c>
      <c r="D47" s="40" t="e">
        <f>#REF!</f>
        <v>#REF!</v>
      </c>
      <c r="E47" s="40" t="e">
        <f>#REF!</f>
        <v>#REF!</v>
      </c>
      <c r="F47" s="220"/>
      <c r="G47" s="220"/>
      <c r="H47" s="232">
        <f>F47*$I$20</f>
        <v>0</v>
      </c>
      <c r="I47" s="232">
        <f>G47*$I$20</f>
        <v>0</v>
      </c>
    </row>
    <row r="48" spans="2:12" x14ac:dyDescent="0.25">
      <c r="B48" s="229"/>
      <c r="C48" s="27" t="e">
        <f>#REF!</f>
        <v>#REF!</v>
      </c>
      <c r="D48" s="28" t="e">
        <f>#REF!</f>
        <v>#REF!</v>
      </c>
      <c r="E48" s="28" t="e">
        <f>#REF!</f>
        <v>#REF!</v>
      </c>
      <c r="F48" s="198"/>
      <c r="G48" s="198"/>
      <c r="H48" s="195"/>
      <c r="I48" s="195"/>
    </row>
    <row r="49" spans="2:9" ht="15.75" thickBot="1" x14ac:dyDescent="0.3">
      <c r="B49" s="230"/>
      <c r="C49" s="31" t="e">
        <f>#REF!</f>
        <v>#REF!</v>
      </c>
      <c r="D49" s="32" t="e">
        <f>#REF!</f>
        <v>#REF!</v>
      </c>
      <c r="E49" s="32" t="e">
        <f>#REF!</f>
        <v>#REF!</v>
      </c>
      <c r="F49" s="199"/>
      <c r="G49" s="199"/>
      <c r="H49" s="196"/>
      <c r="I49" s="196"/>
    </row>
    <row r="50" spans="2:9" x14ac:dyDescent="0.25">
      <c r="B50" s="41" t="s">
        <v>15</v>
      </c>
      <c r="D50" s="42"/>
      <c r="G50" s="41"/>
      <c r="H50" s="41"/>
    </row>
  </sheetData>
  <mergeCells count="71">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 ref="I47:I49"/>
    <mergeCell ref="H47:H49"/>
    <mergeCell ref="I35:I37"/>
    <mergeCell ref="H35:H37"/>
    <mergeCell ref="I38:I40"/>
    <mergeCell ref="H38:H40"/>
    <mergeCell ref="I41:I43"/>
    <mergeCell ref="H41:H43"/>
    <mergeCell ref="B1:C1"/>
    <mergeCell ref="B2:C2"/>
    <mergeCell ref="B3:C3"/>
    <mergeCell ref="D1:I1"/>
    <mergeCell ref="D2:I2"/>
    <mergeCell ref="D3:I3"/>
    <mergeCell ref="B4:I4"/>
    <mergeCell ref="B7:B9"/>
    <mergeCell ref="D5:H5"/>
    <mergeCell ref="B6:I6"/>
    <mergeCell ref="D7:H7"/>
    <mergeCell ref="D8:H8"/>
    <mergeCell ref="D9:H9"/>
    <mergeCell ref="B11:B15"/>
    <mergeCell ref="B10:I10"/>
    <mergeCell ref="D11:H11"/>
    <mergeCell ref="D12:H12"/>
    <mergeCell ref="D13:H13"/>
    <mergeCell ref="D14:H14"/>
    <mergeCell ref="D15:H15"/>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22:B23"/>
    <mergeCell ref="D23:H23"/>
    <mergeCell ref="B47:B49"/>
    <mergeCell ref="G47:G49"/>
    <mergeCell ref="F47:F49"/>
    <mergeCell ref="B41:B43"/>
    <mergeCell ref="G41:G43"/>
    <mergeCell ref="F41:F43"/>
    <mergeCell ref="B44:B46"/>
    <mergeCell ref="G44:G46"/>
    <mergeCell ref="F44:F46"/>
  </mergeCells>
  <conditionalFormatting sqref="L38">
    <cfRule type="containsText" dxfId="2"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6679-13E8-44A0-A726-490217611729}">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42578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1" t="s">
        <v>38</v>
      </c>
      <c r="C1" s="222"/>
      <c r="D1" s="234"/>
      <c r="E1" s="235"/>
      <c r="F1" s="235"/>
      <c r="G1" s="235"/>
      <c r="H1" s="235"/>
      <c r="I1" s="236"/>
    </row>
    <row r="2" spans="2:9" ht="27" customHeight="1" thickBot="1" x14ac:dyDescent="0.4">
      <c r="B2" s="221" t="s">
        <v>40</v>
      </c>
      <c r="C2" s="222"/>
      <c r="D2" s="234"/>
      <c r="E2" s="235"/>
      <c r="F2" s="235"/>
      <c r="G2" s="235"/>
      <c r="H2" s="235"/>
      <c r="I2" s="236"/>
    </row>
    <row r="3" spans="2:9" ht="24" thickBot="1" x14ac:dyDescent="0.4">
      <c r="B3" s="223" t="s">
        <v>39</v>
      </c>
      <c r="C3" s="224"/>
      <c r="D3" s="234"/>
      <c r="E3" s="235"/>
      <c r="F3" s="235"/>
      <c r="G3" s="235"/>
      <c r="H3" s="235"/>
      <c r="I3" s="236"/>
    </row>
    <row r="4" spans="2:9" ht="32.25" thickBot="1" x14ac:dyDescent="0.3">
      <c r="B4" s="242" t="s">
        <v>63</v>
      </c>
      <c r="C4" s="243"/>
      <c r="D4" s="243"/>
      <c r="E4" s="243"/>
      <c r="F4" s="243"/>
      <c r="G4" s="243"/>
      <c r="H4" s="243"/>
      <c r="I4" s="243"/>
    </row>
    <row r="5" spans="2:9" ht="15.75" thickBot="1" x14ac:dyDescent="0.3">
      <c r="B5" s="14" t="s">
        <v>12</v>
      </c>
      <c r="C5" s="15" t="s">
        <v>6</v>
      </c>
      <c r="D5" s="192" t="s">
        <v>2</v>
      </c>
      <c r="E5" s="193"/>
      <c r="F5" s="193"/>
      <c r="G5" s="193"/>
      <c r="H5" s="193"/>
      <c r="I5" s="15" t="s">
        <v>3</v>
      </c>
    </row>
    <row r="6" spans="2:9" ht="19.5" thickBot="1" x14ac:dyDescent="0.3">
      <c r="B6" s="205" t="s">
        <v>16</v>
      </c>
      <c r="C6" s="206"/>
      <c r="D6" s="206"/>
      <c r="E6" s="206"/>
      <c r="F6" s="206"/>
      <c r="G6" s="206"/>
      <c r="H6" s="206"/>
      <c r="I6" s="207"/>
    </row>
    <row r="7" spans="2:9" ht="14.45" customHeight="1" x14ac:dyDescent="0.25">
      <c r="B7" s="244" t="s">
        <v>18</v>
      </c>
      <c r="C7" s="17" t="s">
        <v>7</v>
      </c>
      <c r="D7" s="245" t="s">
        <v>82</v>
      </c>
      <c r="E7" s="246"/>
      <c r="F7" s="246"/>
      <c r="G7" s="246"/>
      <c r="H7" s="246"/>
      <c r="I7" s="16">
        <v>2.5299999999999998</v>
      </c>
    </row>
    <row r="8" spans="2:9" ht="14.45" customHeight="1" x14ac:dyDescent="0.25">
      <c r="B8" s="244"/>
      <c r="C8" s="17" t="s">
        <v>8</v>
      </c>
      <c r="D8" s="208" t="s">
        <v>13</v>
      </c>
      <c r="E8" s="209"/>
      <c r="F8" s="209"/>
      <c r="G8" s="209"/>
      <c r="H8" s="209"/>
      <c r="I8" s="18">
        <v>8760</v>
      </c>
    </row>
    <row r="9" spans="2:9" ht="15" customHeight="1" thickBot="1" x14ac:dyDescent="0.3">
      <c r="B9" s="244"/>
      <c r="C9" s="17" t="s">
        <v>9</v>
      </c>
      <c r="D9" s="247" t="s">
        <v>36</v>
      </c>
      <c r="E9" s="248"/>
      <c r="F9" s="248"/>
      <c r="G9" s="248"/>
      <c r="H9" s="248"/>
      <c r="I9" s="18">
        <f>I7*I8</f>
        <v>22162.799999999999</v>
      </c>
    </row>
    <row r="10" spans="2:9" ht="19.5" thickBot="1" x14ac:dyDescent="0.3">
      <c r="B10" s="205" t="s">
        <v>21</v>
      </c>
      <c r="C10" s="206"/>
      <c r="D10" s="206"/>
      <c r="E10" s="206"/>
      <c r="F10" s="206"/>
      <c r="G10" s="206"/>
      <c r="H10" s="206"/>
      <c r="I10" s="207"/>
    </row>
    <row r="11" spans="2:9" ht="14.45" customHeight="1" x14ac:dyDescent="0.25">
      <c r="B11" s="219" t="s">
        <v>19</v>
      </c>
      <c r="C11" s="19" t="s">
        <v>7</v>
      </c>
      <c r="D11" s="188" t="s">
        <v>30</v>
      </c>
      <c r="E11" s="202"/>
      <c r="F11" s="202"/>
      <c r="G11" s="202"/>
      <c r="H11" s="202"/>
      <c r="I11" s="1"/>
    </row>
    <row r="12" spans="2:9" ht="14.45" customHeight="1" x14ac:dyDescent="0.25">
      <c r="B12" s="219"/>
      <c r="C12" s="19" t="s">
        <v>8</v>
      </c>
      <c r="D12" s="111" t="s">
        <v>31</v>
      </c>
      <c r="E12" s="104"/>
      <c r="F12" s="104"/>
      <c r="G12" s="104"/>
      <c r="H12" s="104"/>
      <c r="I12" s="1"/>
    </row>
    <row r="13" spans="2:9" ht="14.45" customHeight="1" x14ac:dyDescent="0.25">
      <c r="B13" s="219"/>
      <c r="C13" s="19" t="s">
        <v>9</v>
      </c>
      <c r="D13" s="111" t="s">
        <v>4</v>
      </c>
      <c r="E13" s="104"/>
      <c r="F13" s="104"/>
      <c r="G13" s="104"/>
      <c r="H13" s="104"/>
      <c r="I13" s="1"/>
    </row>
    <row r="14" spans="2:9" ht="15" customHeight="1" thickBot="1" x14ac:dyDescent="0.3">
      <c r="B14" s="219"/>
      <c r="C14" s="19" t="s">
        <v>10</v>
      </c>
      <c r="D14" s="111" t="s">
        <v>5</v>
      </c>
      <c r="E14" s="104"/>
      <c r="F14" s="104"/>
      <c r="G14" s="104"/>
      <c r="H14" s="104"/>
      <c r="I14" s="1"/>
    </row>
    <row r="15" spans="2:9" ht="15" customHeight="1" thickBot="1" x14ac:dyDescent="0.3">
      <c r="B15" s="219"/>
      <c r="C15" s="19" t="s">
        <v>11</v>
      </c>
      <c r="D15" s="240" t="s">
        <v>35</v>
      </c>
      <c r="E15" s="241"/>
      <c r="F15" s="241"/>
      <c r="G15" s="241"/>
      <c r="H15" s="241"/>
      <c r="I15" s="20">
        <f>I11*I12*I13*I14</f>
        <v>0</v>
      </c>
    </row>
    <row r="16" spans="2:9" ht="19.5" thickBot="1" x14ac:dyDescent="0.3">
      <c r="B16" s="205" t="s">
        <v>65</v>
      </c>
      <c r="C16" s="206"/>
      <c r="D16" s="206"/>
      <c r="E16" s="206"/>
      <c r="F16" s="206"/>
      <c r="G16" s="206"/>
      <c r="H16" s="206"/>
      <c r="I16" s="207"/>
    </row>
    <row r="17" spans="2:9" ht="21.6" customHeight="1" thickBot="1" x14ac:dyDescent="0.3">
      <c r="B17" s="57" t="s">
        <v>20</v>
      </c>
      <c r="C17" s="19" t="s">
        <v>7</v>
      </c>
      <c r="D17" s="200" t="s">
        <v>62</v>
      </c>
      <c r="E17" s="201"/>
      <c r="F17" s="201"/>
      <c r="G17" s="201"/>
      <c r="H17" s="201"/>
      <c r="I17" s="45">
        <f>I15/I9</f>
        <v>0</v>
      </c>
    </row>
    <row r="18" spans="2:9" ht="21.6" customHeight="1" thickBot="1" x14ac:dyDescent="0.3">
      <c r="B18" s="205" t="s">
        <v>66</v>
      </c>
      <c r="C18" s="206"/>
      <c r="D18" s="206"/>
      <c r="E18" s="206"/>
      <c r="F18" s="206"/>
      <c r="G18" s="206"/>
      <c r="H18" s="206"/>
      <c r="I18" s="207"/>
    </row>
    <row r="19" spans="2:9" ht="15" customHeight="1" thickBot="1" x14ac:dyDescent="0.3">
      <c r="B19" s="217" t="s">
        <v>37</v>
      </c>
      <c r="C19" s="21" t="s">
        <v>7</v>
      </c>
      <c r="D19" s="188" t="s">
        <v>14</v>
      </c>
      <c r="E19" s="202"/>
      <c r="F19" s="202"/>
      <c r="G19" s="202"/>
      <c r="H19" s="202"/>
      <c r="I19" s="43"/>
    </row>
    <row r="20" spans="2:9" ht="15" customHeight="1" thickBot="1" x14ac:dyDescent="0.3">
      <c r="B20" s="218"/>
      <c r="C20" s="19" t="s">
        <v>8</v>
      </c>
      <c r="D20" s="190" t="s">
        <v>64</v>
      </c>
      <c r="E20" s="203"/>
      <c r="F20" s="203"/>
      <c r="G20" s="203"/>
      <c r="H20" s="203"/>
      <c r="I20" s="63" t="str">
        <f>IF(I19=0, "0", I17/I19)</f>
        <v>0</v>
      </c>
    </row>
    <row r="21" spans="2:9" ht="19.5" thickBot="1" x14ac:dyDescent="0.3">
      <c r="B21" s="205" t="s">
        <v>17</v>
      </c>
      <c r="C21" s="206"/>
      <c r="D21" s="206"/>
      <c r="E21" s="206"/>
      <c r="F21" s="206"/>
      <c r="G21" s="206"/>
      <c r="H21" s="206"/>
      <c r="I21" s="207"/>
    </row>
    <row r="22" spans="2:9" ht="15" customHeight="1" thickBot="1" x14ac:dyDescent="0.3">
      <c r="B22" s="219" t="s">
        <v>67</v>
      </c>
      <c r="C22" s="19" t="s">
        <v>7</v>
      </c>
      <c r="D22" s="104" t="s">
        <v>116</v>
      </c>
      <c r="E22" s="104"/>
      <c r="F22" s="104"/>
      <c r="G22" s="104"/>
      <c r="H22" s="104"/>
      <c r="I22" s="43"/>
    </row>
    <row r="23" spans="2:9" ht="15" customHeight="1" thickBot="1" x14ac:dyDescent="0.3">
      <c r="B23" s="218"/>
      <c r="C23" s="84" t="s">
        <v>8</v>
      </c>
      <c r="D23" s="203" t="s">
        <v>34</v>
      </c>
      <c r="E23" s="203"/>
      <c r="F23" s="203"/>
      <c r="G23" s="203"/>
      <c r="H23" s="203"/>
      <c r="I23" s="86" t="e">
        <f>VLOOKUP(I22,B26:I49, 8, FALSE)</f>
        <v>#N/A</v>
      </c>
    </row>
    <row r="24" spans="2:9" ht="32.25" thickBot="1" x14ac:dyDescent="0.3">
      <c r="B24" s="212" t="s">
        <v>45</v>
      </c>
      <c r="C24" s="213"/>
      <c r="D24" s="213"/>
      <c r="E24" s="213"/>
      <c r="F24" s="213"/>
      <c r="G24" s="213"/>
      <c r="H24" s="213"/>
      <c r="I24" s="214"/>
    </row>
    <row r="25" spans="2:9" ht="57" customHeight="1" thickBot="1" x14ac:dyDescent="0.3">
      <c r="B25" s="22" t="s">
        <v>27</v>
      </c>
      <c r="C25" s="23" t="s">
        <v>23</v>
      </c>
      <c r="D25" s="23" t="s">
        <v>24</v>
      </c>
      <c r="E25" s="23" t="s">
        <v>25</v>
      </c>
      <c r="F25" s="23" t="s">
        <v>56</v>
      </c>
      <c r="G25" s="23" t="s">
        <v>104</v>
      </c>
      <c r="H25" s="24" t="s">
        <v>115</v>
      </c>
      <c r="I25" s="24" t="s">
        <v>114</v>
      </c>
    </row>
    <row r="26" spans="2:9" x14ac:dyDescent="0.25">
      <c r="B26" s="228">
        <v>1</v>
      </c>
      <c r="C26" s="25" t="e">
        <f>#REF!</f>
        <v>#REF!</v>
      </c>
      <c r="D26" s="26" t="e">
        <f>#REF!</f>
        <v>#REF!</v>
      </c>
      <c r="E26" s="26" t="e">
        <f>#REF!</f>
        <v>#REF!</v>
      </c>
      <c r="F26" s="197"/>
      <c r="G26" s="197"/>
      <c r="H26" s="194">
        <f>F26*$I$20</f>
        <v>0</v>
      </c>
      <c r="I26" s="194">
        <f>G26*$I$20</f>
        <v>0</v>
      </c>
    </row>
    <row r="27" spans="2:9" x14ac:dyDescent="0.25">
      <c r="B27" s="229"/>
      <c r="C27" s="27" t="e">
        <f>#REF!</f>
        <v>#REF!</v>
      </c>
      <c r="D27" s="28" t="e">
        <f>#REF!</f>
        <v>#REF!</v>
      </c>
      <c r="E27" s="28" t="e">
        <f>#REF!</f>
        <v>#REF!</v>
      </c>
      <c r="F27" s="198"/>
      <c r="G27" s="198"/>
      <c r="H27" s="195"/>
      <c r="I27" s="195"/>
    </row>
    <row r="28" spans="2:9" ht="15.75" thickBot="1" x14ac:dyDescent="0.3">
      <c r="B28" s="233"/>
      <c r="C28" s="29" t="e">
        <f>#REF!</f>
        <v>#REF!</v>
      </c>
      <c r="D28" s="30" t="e">
        <f>#REF!</f>
        <v>#REF!</v>
      </c>
      <c r="E28" s="30" t="e">
        <f>#REF!</f>
        <v>#REF!</v>
      </c>
      <c r="F28" s="231"/>
      <c r="G28" s="231"/>
      <c r="H28" s="204"/>
      <c r="I28" s="204"/>
    </row>
    <row r="29" spans="2:9" x14ac:dyDescent="0.25">
      <c r="B29" s="228">
        <v>2</v>
      </c>
      <c r="C29" s="25" t="e">
        <f>#REF!</f>
        <v>#REF!</v>
      </c>
      <c r="D29" s="26" t="e">
        <f>#REF!</f>
        <v>#REF!</v>
      </c>
      <c r="E29" s="26" t="e">
        <f>#REF!</f>
        <v>#REF!</v>
      </c>
      <c r="F29" s="197"/>
      <c r="G29" s="197"/>
      <c r="H29" s="194">
        <f>F29*$I$20</f>
        <v>0</v>
      </c>
      <c r="I29" s="194">
        <f>G29*$I$20</f>
        <v>0</v>
      </c>
    </row>
    <row r="30" spans="2:9" x14ac:dyDescent="0.25">
      <c r="B30" s="229"/>
      <c r="C30" s="27" t="e">
        <f>#REF!</f>
        <v>#REF!</v>
      </c>
      <c r="D30" s="28" t="e">
        <f>#REF!</f>
        <v>#REF!</v>
      </c>
      <c r="E30" s="28" t="e">
        <f>#REF!</f>
        <v>#REF!</v>
      </c>
      <c r="F30" s="198"/>
      <c r="G30" s="198"/>
      <c r="H30" s="195"/>
      <c r="I30" s="195"/>
    </row>
    <row r="31" spans="2:9" ht="15.75" thickBot="1" x14ac:dyDescent="0.3">
      <c r="B31" s="230"/>
      <c r="C31" s="31" t="e">
        <f>#REF!</f>
        <v>#REF!</v>
      </c>
      <c r="D31" s="32" t="e">
        <f>#REF!</f>
        <v>#REF!</v>
      </c>
      <c r="E31" s="32" t="e">
        <f>#REF!</f>
        <v>#REF!</v>
      </c>
      <c r="F31" s="199"/>
      <c r="G31" s="199"/>
      <c r="H31" s="196"/>
      <c r="I31" s="196"/>
    </row>
    <row r="32" spans="2:9" x14ac:dyDescent="0.25">
      <c r="B32" s="228">
        <v>3</v>
      </c>
      <c r="C32" s="25" t="e">
        <f>#REF!</f>
        <v>#REF!</v>
      </c>
      <c r="D32" s="26" t="e">
        <f>#REF!</f>
        <v>#REF!</v>
      </c>
      <c r="E32" s="26" t="e">
        <f>#REF!</f>
        <v>#REF!</v>
      </c>
      <c r="F32" s="197"/>
      <c r="G32" s="197"/>
      <c r="H32" s="194">
        <f>F32*$I$20</f>
        <v>0</v>
      </c>
      <c r="I32" s="194">
        <f>G32*$I$20</f>
        <v>0</v>
      </c>
    </row>
    <row r="33" spans="2:12" x14ac:dyDescent="0.25">
      <c r="B33" s="229"/>
      <c r="C33" s="27" t="e">
        <f>#REF!</f>
        <v>#REF!</v>
      </c>
      <c r="D33" s="28" t="e">
        <f>#REF!</f>
        <v>#REF!</v>
      </c>
      <c r="E33" s="28" t="e">
        <f>#REF!</f>
        <v>#REF!</v>
      </c>
      <c r="F33" s="198"/>
      <c r="G33" s="198"/>
      <c r="H33" s="195"/>
      <c r="I33" s="195"/>
      <c r="K33" s="33"/>
      <c r="L33" s="33"/>
    </row>
    <row r="34" spans="2:12" ht="15.75" thickBot="1" x14ac:dyDescent="0.3">
      <c r="B34" s="230"/>
      <c r="C34" s="31" t="e">
        <f>#REF!</f>
        <v>#REF!</v>
      </c>
      <c r="D34" s="32" t="e">
        <f>#REF!</f>
        <v>#REF!</v>
      </c>
      <c r="E34" s="32" t="e">
        <f>#REF!</f>
        <v>#REF!</v>
      </c>
      <c r="F34" s="199"/>
      <c r="G34" s="199"/>
      <c r="H34" s="196"/>
      <c r="I34" s="196"/>
      <c r="L34" s="34"/>
    </row>
    <row r="35" spans="2:12" x14ac:dyDescent="0.25">
      <c r="B35" s="228">
        <v>4</v>
      </c>
      <c r="C35" s="25" t="e">
        <f>#REF!</f>
        <v>#REF!</v>
      </c>
      <c r="D35" s="26" t="e">
        <f>#REF!</f>
        <v>#REF!</v>
      </c>
      <c r="E35" s="26" t="e">
        <f>#REF!</f>
        <v>#REF!</v>
      </c>
      <c r="F35" s="197"/>
      <c r="G35" s="197"/>
      <c r="H35" s="194">
        <f>F35*$I$20</f>
        <v>0</v>
      </c>
      <c r="I35" s="194">
        <f>G35*$I$20</f>
        <v>0</v>
      </c>
      <c r="L35" s="35"/>
    </row>
    <row r="36" spans="2:12" x14ac:dyDescent="0.25">
      <c r="B36" s="229"/>
      <c r="C36" s="27" t="e">
        <f>#REF!</f>
        <v>#REF!</v>
      </c>
      <c r="D36" s="28" t="e">
        <f>#REF!</f>
        <v>#REF!</v>
      </c>
      <c r="E36" s="28" t="e">
        <f>#REF!</f>
        <v>#REF!</v>
      </c>
      <c r="F36" s="198"/>
      <c r="G36" s="198"/>
      <c r="H36" s="195"/>
      <c r="I36" s="195"/>
      <c r="K36" s="33"/>
      <c r="L36" s="36"/>
    </row>
    <row r="37" spans="2:12" ht="15.75" thickBot="1" x14ac:dyDescent="0.3">
      <c r="B37" s="230"/>
      <c r="C37" s="31" t="e">
        <f>#REF!</f>
        <v>#REF!</v>
      </c>
      <c r="D37" s="32" t="e">
        <f>#REF!</f>
        <v>#REF!</v>
      </c>
      <c r="E37" s="32" t="e">
        <f>#REF!</f>
        <v>#REF!</v>
      </c>
      <c r="F37" s="199"/>
      <c r="G37" s="199"/>
      <c r="H37" s="196"/>
      <c r="I37" s="196"/>
      <c r="K37" s="33"/>
      <c r="L37" s="33"/>
    </row>
    <row r="38" spans="2:12" x14ac:dyDescent="0.25">
      <c r="B38" s="228">
        <v>5</v>
      </c>
      <c r="C38" s="25" t="e">
        <f>#REF!</f>
        <v>#REF!</v>
      </c>
      <c r="D38" s="26" t="e">
        <f>#REF!</f>
        <v>#REF!</v>
      </c>
      <c r="E38" s="26" t="e">
        <f>#REF!</f>
        <v>#REF!</v>
      </c>
      <c r="F38" s="197"/>
      <c r="G38" s="197"/>
      <c r="H38" s="194">
        <f>F38*$I$20</f>
        <v>0</v>
      </c>
      <c r="I38" s="194">
        <f>G38*$I$20</f>
        <v>0</v>
      </c>
      <c r="K38" s="37"/>
      <c r="L38" s="38"/>
    </row>
    <row r="39" spans="2:12" x14ac:dyDescent="0.25">
      <c r="B39" s="229"/>
      <c r="C39" s="27" t="e">
        <f>#REF!</f>
        <v>#REF!</v>
      </c>
      <c r="D39" s="28" t="e">
        <f>#REF!</f>
        <v>#REF!</v>
      </c>
      <c r="E39" s="28" t="e">
        <f>#REF!</f>
        <v>#REF!</v>
      </c>
      <c r="F39" s="198"/>
      <c r="G39" s="198"/>
      <c r="H39" s="195"/>
      <c r="I39" s="195"/>
    </row>
    <row r="40" spans="2:12" ht="15.75" thickBot="1" x14ac:dyDescent="0.3">
      <c r="B40" s="230"/>
      <c r="C40" s="31" t="e">
        <f>#REF!</f>
        <v>#REF!</v>
      </c>
      <c r="D40" s="32" t="e">
        <f>#REF!</f>
        <v>#REF!</v>
      </c>
      <c r="E40" s="32" t="e">
        <f>#REF!</f>
        <v>#REF!</v>
      </c>
      <c r="F40" s="199"/>
      <c r="G40" s="199"/>
      <c r="H40" s="196"/>
      <c r="I40" s="196"/>
    </row>
    <row r="41" spans="2:12" x14ac:dyDescent="0.25">
      <c r="B41" s="228">
        <v>6</v>
      </c>
      <c r="C41" s="25" t="e">
        <f>#REF!</f>
        <v>#REF!</v>
      </c>
      <c r="D41" s="26" t="e">
        <f>#REF!</f>
        <v>#REF!</v>
      </c>
      <c r="E41" s="26" t="e">
        <f>#REF!</f>
        <v>#REF!</v>
      </c>
      <c r="F41" s="197"/>
      <c r="G41" s="197"/>
      <c r="H41" s="194">
        <f>F41*$I$20</f>
        <v>0</v>
      </c>
      <c r="I41" s="194">
        <f>G41*$I$20</f>
        <v>0</v>
      </c>
    </row>
    <row r="42" spans="2:12" x14ac:dyDescent="0.25">
      <c r="B42" s="229"/>
      <c r="C42" s="27" t="e">
        <f>#REF!</f>
        <v>#REF!</v>
      </c>
      <c r="D42" s="28" t="e">
        <f>#REF!</f>
        <v>#REF!</v>
      </c>
      <c r="E42" s="28" t="e">
        <f>#REF!</f>
        <v>#REF!</v>
      </c>
      <c r="F42" s="198"/>
      <c r="G42" s="198"/>
      <c r="H42" s="195"/>
      <c r="I42" s="195"/>
    </row>
    <row r="43" spans="2:12" ht="15.75" thickBot="1" x14ac:dyDescent="0.3">
      <c r="B43" s="230"/>
      <c r="C43" s="31" t="e">
        <f>#REF!</f>
        <v>#REF!</v>
      </c>
      <c r="D43" s="32" t="e">
        <f>#REF!</f>
        <v>#REF!</v>
      </c>
      <c r="E43" s="32" t="e">
        <f>#REF!</f>
        <v>#REF!</v>
      </c>
      <c r="F43" s="199"/>
      <c r="G43" s="199"/>
      <c r="H43" s="196"/>
      <c r="I43" s="196"/>
    </row>
    <row r="44" spans="2:12" x14ac:dyDescent="0.25">
      <c r="B44" s="228">
        <v>7</v>
      </c>
      <c r="C44" s="25" t="e">
        <f>#REF!</f>
        <v>#REF!</v>
      </c>
      <c r="D44" s="26" t="e">
        <f>#REF!</f>
        <v>#REF!</v>
      </c>
      <c r="E44" s="26" t="e">
        <f>#REF!</f>
        <v>#REF!</v>
      </c>
      <c r="F44" s="197"/>
      <c r="G44" s="197"/>
      <c r="H44" s="194">
        <f>F44*$I$20</f>
        <v>0</v>
      </c>
      <c r="I44" s="194">
        <f>G44*$I$20</f>
        <v>0</v>
      </c>
    </row>
    <row r="45" spans="2:12" x14ac:dyDescent="0.25">
      <c r="B45" s="229"/>
      <c r="C45" s="27" t="e">
        <f>#REF!</f>
        <v>#REF!</v>
      </c>
      <c r="D45" s="28" t="e">
        <f>#REF!</f>
        <v>#REF!</v>
      </c>
      <c r="E45" s="28" t="e">
        <f>#REF!</f>
        <v>#REF!</v>
      </c>
      <c r="F45" s="198"/>
      <c r="G45" s="198"/>
      <c r="H45" s="195"/>
      <c r="I45" s="195"/>
    </row>
    <row r="46" spans="2:12" ht="15.75" thickBot="1" x14ac:dyDescent="0.3">
      <c r="B46" s="230"/>
      <c r="C46" s="31" t="e">
        <f>#REF!</f>
        <v>#REF!</v>
      </c>
      <c r="D46" s="32" t="e">
        <f>#REF!</f>
        <v>#REF!</v>
      </c>
      <c r="E46" s="32" t="e">
        <f>#REF!</f>
        <v>#REF!</v>
      </c>
      <c r="F46" s="199"/>
      <c r="G46" s="199"/>
      <c r="H46" s="196"/>
      <c r="I46" s="196"/>
    </row>
    <row r="47" spans="2:12" x14ac:dyDescent="0.25">
      <c r="B47" s="237">
        <v>8</v>
      </c>
      <c r="C47" s="39" t="e">
        <f>#REF!</f>
        <v>#REF!</v>
      </c>
      <c r="D47" s="40" t="e">
        <f>#REF!</f>
        <v>#REF!</v>
      </c>
      <c r="E47" s="40" t="e">
        <f>#REF!</f>
        <v>#REF!</v>
      </c>
      <c r="F47" s="220"/>
      <c r="G47" s="220"/>
      <c r="H47" s="232">
        <f>F47*$I$20</f>
        <v>0</v>
      </c>
      <c r="I47" s="232">
        <f>G47*$I$20</f>
        <v>0</v>
      </c>
    </row>
    <row r="48" spans="2:12" x14ac:dyDescent="0.25">
      <c r="B48" s="229"/>
      <c r="C48" s="27" t="e">
        <f>#REF!</f>
        <v>#REF!</v>
      </c>
      <c r="D48" s="28" t="e">
        <f>#REF!</f>
        <v>#REF!</v>
      </c>
      <c r="E48" s="28" t="e">
        <f>#REF!</f>
        <v>#REF!</v>
      </c>
      <c r="F48" s="198"/>
      <c r="G48" s="198"/>
      <c r="H48" s="195"/>
      <c r="I48" s="195"/>
    </row>
    <row r="49" spans="2:9" ht="15.75" thickBot="1" x14ac:dyDescent="0.3">
      <c r="B49" s="230"/>
      <c r="C49" s="31" t="e">
        <f>#REF!</f>
        <v>#REF!</v>
      </c>
      <c r="D49" s="32" t="e">
        <f>#REF!</f>
        <v>#REF!</v>
      </c>
      <c r="E49" s="32" t="e">
        <f>#REF!</f>
        <v>#REF!</v>
      </c>
      <c r="F49" s="199"/>
      <c r="G49" s="199"/>
      <c r="H49" s="196"/>
      <c r="I49" s="196"/>
    </row>
    <row r="50" spans="2:9" x14ac:dyDescent="0.25">
      <c r="B50" s="41" t="s">
        <v>15</v>
      </c>
      <c r="D50" s="42"/>
      <c r="G50" s="41"/>
      <c r="H50" s="41"/>
    </row>
  </sheetData>
  <mergeCells count="71">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 ref="I47:I49"/>
    <mergeCell ref="H47:H49"/>
    <mergeCell ref="I35:I37"/>
    <mergeCell ref="H35:H37"/>
    <mergeCell ref="I38:I40"/>
    <mergeCell ref="H38:H40"/>
    <mergeCell ref="I41:I43"/>
    <mergeCell ref="H41:H43"/>
    <mergeCell ref="B1:C1"/>
    <mergeCell ref="B2:C2"/>
    <mergeCell ref="B3:C3"/>
    <mergeCell ref="D1:I1"/>
    <mergeCell ref="D2:I2"/>
    <mergeCell ref="D3:I3"/>
    <mergeCell ref="B4:I4"/>
    <mergeCell ref="B7:B9"/>
    <mergeCell ref="D5:H5"/>
    <mergeCell ref="B6:I6"/>
    <mergeCell ref="D7:H7"/>
    <mergeCell ref="D8:H8"/>
    <mergeCell ref="D9:H9"/>
    <mergeCell ref="B11:B15"/>
    <mergeCell ref="B10:I10"/>
    <mergeCell ref="D11:H11"/>
    <mergeCell ref="D12:H12"/>
    <mergeCell ref="D13:H13"/>
    <mergeCell ref="D14:H14"/>
    <mergeCell ref="D15:H15"/>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22:B23"/>
    <mergeCell ref="D23:H23"/>
    <mergeCell ref="B47:B49"/>
    <mergeCell ref="G47:G49"/>
    <mergeCell ref="F47:F49"/>
    <mergeCell ref="B41:B43"/>
    <mergeCell ref="G41:G43"/>
    <mergeCell ref="F41:F43"/>
    <mergeCell ref="B44:B46"/>
    <mergeCell ref="G44:G46"/>
    <mergeCell ref="F44:F46"/>
  </mergeCells>
  <conditionalFormatting sqref="L38">
    <cfRule type="containsText" dxfId="1"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7E4D-BB41-4D73-9A1F-700FAE16FF18}">
  <sheetPr>
    <tabColor rgb="FF92D050"/>
  </sheetPr>
  <dimension ref="B1:L50"/>
  <sheetViews>
    <sheetView zoomScale="70" zoomScaleNormal="70" workbookViewId="0">
      <selection activeCell="H26" sqref="H26:I49"/>
    </sheetView>
  </sheetViews>
  <sheetFormatPr defaultColWidth="8.85546875" defaultRowHeight="15" x14ac:dyDescent="0.25"/>
  <cols>
    <col min="2" max="2" width="11.28515625" customWidth="1"/>
    <col min="3" max="3" width="15.7109375" customWidth="1"/>
    <col min="4" max="4" width="14.5703125" customWidth="1"/>
    <col min="5" max="5" width="17" customWidth="1"/>
    <col min="6" max="6" width="23.28515625" customWidth="1"/>
    <col min="7" max="7" width="26.42578125" customWidth="1"/>
    <col min="8" max="8" width="25.42578125" customWidth="1"/>
    <col min="9" max="9" width="18" customWidth="1"/>
    <col min="10" max="10" width="12" customWidth="1"/>
    <col min="11" max="11" width="10.85546875" customWidth="1"/>
    <col min="12" max="12" width="11.85546875" customWidth="1"/>
    <col min="13" max="13" width="20.42578125" customWidth="1"/>
    <col min="14" max="14" width="22.42578125" customWidth="1"/>
    <col min="15" max="15" width="20.42578125" customWidth="1"/>
  </cols>
  <sheetData>
    <row r="1" spans="2:9" ht="27" customHeight="1" thickBot="1" x14ac:dyDescent="0.4">
      <c r="B1" s="221" t="s">
        <v>38</v>
      </c>
      <c r="C1" s="222"/>
      <c r="D1" s="234"/>
      <c r="E1" s="235"/>
      <c r="F1" s="235"/>
      <c r="G1" s="235"/>
      <c r="H1" s="235"/>
      <c r="I1" s="236"/>
    </row>
    <row r="2" spans="2:9" ht="27" customHeight="1" thickBot="1" x14ac:dyDescent="0.4">
      <c r="B2" s="221" t="s">
        <v>40</v>
      </c>
      <c r="C2" s="222"/>
      <c r="D2" s="234"/>
      <c r="E2" s="235"/>
      <c r="F2" s="235"/>
      <c r="G2" s="235"/>
      <c r="H2" s="235"/>
      <c r="I2" s="236"/>
    </row>
    <row r="3" spans="2:9" ht="24" thickBot="1" x14ac:dyDescent="0.4">
      <c r="B3" s="223" t="s">
        <v>39</v>
      </c>
      <c r="C3" s="224"/>
      <c r="D3" s="234"/>
      <c r="E3" s="235"/>
      <c r="F3" s="235"/>
      <c r="G3" s="235"/>
      <c r="H3" s="235"/>
      <c r="I3" s="236"/>
    </row>
    <row r="4" spans="2:9" ht="32.25" thickBot="1" x14ac:dyDescent="0.3">
      <c r="B4" s="242" t="s">
        <v>63</v>
      </c>
      <c r="C4" s="243"/>
      <c r="D4" s="243"/>
      <c r="E4" s="243"/>
      <c r="F4" s="243"/>
      <c r="G4" s="243"/>
      <c r="H4" s="243"/>
      <c r="I4" s="243"/>
    </row>
    <row r="5" spans="2:9" ht="15.75" thickBot="1" x14ac:dyDescent="0.3">
      <c r="B5" s="14" t="s">
        <v>12</v>
      </c>
      <c r="C5" s="15" t="s">
        <v>6</v>
      </c>
      <c r="D5" s="192" t="s">
        <v>2</v>
      </c>
      <c r="E5" s="193"/>
      <c r="F5" s="193"/>
      <c r="G5" s="193"/>
      <c r="H5" s="193"/>
      <c r="I5" s="15" t="s">
        <v>3</v>
      </c>
    </row>
    <row r="6" spans="2:9" ht="19.5" thickBot="1" x14ac:dyDescent="0.3">
      <c r="B6" s="205" t="s">
        <v>16</v>
      </c>
      <c r="C6" s="206"/>
      <c r="D6" s="206"/>
      <c r="E6" s="206"/>
      <c r="F6" s="206"/>
      <c r="G6" s="206"/>
      <c r="H6" s="206"/>
      <c r="I6" s="207"/>
    </row>
    <row r="7" spans="2:9" ht="14.45" customHeight="1" x14ac:dyDescent="0.25">
      <c r="B7" s="244" t="s">
        <v>18</v>
      </c>
      <c r="C7" s="17" t="s">
        <v>7</v>
      </c>
      <c r="D7" s="245" t="s">
        <v>82</v>
      </c>
      <c r="E7" s="246"/>
      <c r="F7" s="246"/>
      <c r="G7" s="246"/>
      <c r="H7" s="246"/>
      <c r="I7" s="16">
        <v>2.5299999999999998</v>
      </c>
    </row>
    <row r="8" spans="2:9" ht="14.45" customHeight="1" x14ac:dyDescent="0.25">
      <c r="B8" s="244"/>
      <c r="C8" s="17" t="s">
        <v>8</v>
      </c>
      <c r="D8" s="208" t="s">
        <v>13</v>
      </c>
      <c r="E8" s="209"/>
      <c r="F8" s="209"/>
      <c r="G8" s="209"/>
      <c r="H8" s="209"/>
      <c r="I8" s="18">
        <v>8760</v>
      </c>
    </row>
    <row r="9" spans="2:9" ht="15" customHeight="1" thickBot="1" x14ac:dyDescent="0.3">
      <c r="B9" s="244"/>
      <c r="C9" s="17" t="s">
        <v>9</v>
      </c>
      <c r="D9" s="247" t="s">
        <v>36</v>
      </c>
      <c r="E9" s="248"/>
      <c r="F9" s="248"/>
      <c r="G9" s="248"/>
      <c r="H9" s="248"/>
      <c r="I9" s="18">
        <f>I7*I8</f>
        <v>22162.799999999999</v>
      </c>
    </row>
    <row r="10" spans="2:9" ht="19.5" thickBot="1" x14ac:dyDescent="0.3">
      <c r="B10" s="205" t="s">
        <v>21</v>
      </c>
      <c r="C10" s="206"/>
      <c r="D10" s="206"/>
      <c r="E10" s="206"/>
      <c r="F10" s="206"/>
      <c r="G10" s="206"/>
      <c r="H10" s="206"/>
      <c r="I10" s="207"/>
    </row>
    <row r="11" spans="2:9" ht="14.45" customHeight="1" x14ac:dyDescent="0.25">
      <c r="B11" s="219" t="s">
        <v>19</v>
      </c>
      <c r="C11" s="19" t="s">
        <v>7</v>
      </c>
      <c r="D11" s="188" t="s">
        <v>30</v>
      </c>
      <c r="E11" s="202"/>
      <c r="F11" s="202"/>
      <c r="G11" s="202"/>
      <c r="H11" s="202"/>
      <c r="I11" s="1"/>
    </row>
    <row r="12" spans="2:9" ht="14.45" customHeight="1" x14ac:dyDescent="0.25">
      <c r="B12" s="219"/>
      <c r="C12" s="19" t="s">
        <v>8</v>
      </c>
      <c r="D12" s="111" t="s">
        <v>31</v>
      </c>
      <c r="E12" s="104"/>
      <c r="F12" s="104"/>
      <c r="G12" s="104"/>
      <c r="H12" s="104"/>
      <c r="I12" s="1"/>
    </row>
    <row r="13" spans="2:9" ht="14.45" customHeight="1" x14ac:dyDescent="0.25">
      <c r="B13" s="219"/>
      <c r="C13" s="19" t="s">
        <v>9</v>
      </c>
      <c r="D13" s="111" t="s">
        <v>4</v>
      </c>
      <c r="E13" s="104"/>
      <c r="F13" s="104"/>
      <c r="G13" s="104"/>
      <c r="H13" s="104"/>
      <c r="I13" s="1"/>
    </row>
    <row r="14" spans="2:9" ht="15" customHeight="1" thickBot="1" x14ac:dyDescent="0.3">
      <c r="B14" s="219"/>
      <c r="C14" s="19" t="s">
        <v>10</v>
      </c>
      <c r="D14" s="111" t="s">
        <v>5</v>
      </c>
      <c r="E14" s="104"/>
      <c r="F14" s="104"/>
      <c r="G14" s="104"/>
      <c r="H14" s="104"/>
      <c r="I14" s="1"/>
    </row>
    <row r="15" spans="2:9" ht="15" customHeight="1" thickBot="1" x14ac:dyDescent="0.3">
      <c r="B15" s="219"/>
      <c r="C15" s="19" t="s">
        <v>11</v>
      </c>
      <c r="D15" s="240" t="s">
        <v>35</v>
      </c>
      <c r="E15" s="241"/>
      <c r="F15" s="241"/>
      <c r="G15" s="241"/>
      <c r="H15" s="241"/>
      <c r="I15" s="20">
        <f>I11*I12*I13*I14</f>
        <v>0</v>
      </c>
    </row>
    <row r="16" spans="2:9" ht="19.5" thickBot="1" x14ac:dyDescent="0.3">
      <c r="B16" s="205" t="s">
        <v>65</v>
      </c>
      <c r="C16" s="206"/>
      <c r="D16" s="206"/>
      <c r="E16" s="206"/>
      <c r="F16" s="206"/>
      <c r="G16" s="206"/>
      <c r="H16" s="206"/>
      <c r="I16" s="207"/>
    </row>
    <row r="17" spans="2:9" ht="21.6" customHeight="1" thickBot="1" x14ac:dyDescent="0.3">
      <c r="B17" s="57" t="s">
        <v>20</v>
      </c>
      <c r="C17" s="19" t="s">
        <v>7</v>
      </c>
      <c r="D17" s="200" t="s">
        <v>62</v>
      </c>
      <c r="E17" s="201"/>
      <c r="F17" s="201"/>
      <c r="G17" s="201"/>
      <c r="H17" s="201"/>
      <c r="I17" s="45">
        <f>I15/I9</f>
        <v>0</v>
      </c>
    </row>
    <row r="18" spans="2:9" ht="21.6" customHeight="1" thickBot="1" x14ac:dyDescent="0.3">
      <c r="B18" s="205" t="s">
        <v>66</v>
      </c>
      <c r="C18" s="206"/>
      <c r="D18" s="206"/>
      <c r="E18" s="206"/>
      <c r="F18" s="206"/>
      <c r="G18" s="206"/>
      <c r="H18" s="206"/>
      <c r="I18" s="207"/>
    </row>
    <row r="19" spans="2:9" ht="15" customHeight="1" thickBot="1" x14ac:dyDescent="0.3">
      <c r="B19" s="217" t="s">
        <v>37</v>
      </c>
      <c r="C19" s="21" t="s">
        <v>7</v>
      </c>
      <c r="D19" s="188" t="s">
        <v>14</v>
      </c>
      <c r="E19" s="202"/>
      <c r="F19" s="202"/>
      <c r="G19" s="202"/>
      <c r="H19" s="202"/>
      <c r="I19" s="43"/>
    </row>
    <row r="20" spans="2:9" ht="15" customHeight="1" thickBot="1" x14ac:dyDescent="0.3">
      <c r="B20" s="218"/>
      <c r="C20" s="19" t="s">
        <v>8</v>
      </c>
      <c r="D20" s="190" t="s">
        <v>64</v>
      </c>
      <c r="E20" s="203"/>
      <c r="F20" s="203"/>
      <c r="G20" s="203"/>
      <c r="H20" s="203"/>
      <c r="I20" s="63" t="str">
        <f>IF(I19=0, "0", I17/I19)</f>
        <v>0</v>
      </c>
    </row>
    <row r="21" spans="2:9" ht="19.5" thickBot="1" x14ac:dyDescent="0.3">
      <c r="B21" s="205" t="s">
        <v>17</v>
      </c>
      <c r="C21" s="206"/>
      <c r="D21" s="206"/>
      <c r="E21" s="206"/>
      <c r="F21" s="206"/>
      <c r="G21" s="206"/>
      <c r="H21" s="206"/>
      <c r="I21" s="207"/>
    </row>
    <row r="22" spans="2:9" ht="15" customHeight="1" thickBot="1" x14ac:dyDescent="0.3">
      <c r="B22" s="219" t="s">
        <v>67</v>
      </c>
      <c r="C22" s="19" t="s">
        <v>7</v>
      </c>
      <c r="D22" s="104" t="s">
        <v>116</v>
      </c>
      <c r="E22" s="104"/>
      <c r="F22" s="104"/>
      <c r="G22" s="104"/>
      <c r="H22" s="104"/>
      <c r="I22" s="43"/>
    </row>
    <row r="23" spans="2:9" ht="15" customHeight="1" thickBot="1" x14ac:dyDescent="0.3">
      <c r="B23" s="218"/>
      <c r="C23" s="84" t="s">
        <v>8</v>
      </c>
      <c r="D23" s="203" t="s">
        <v>34</v>
      </c>
      <c r="E23" s="203"/>
      <c r="F23" s="203"/>
      <c r="G23" s="203"/>
      <c r="H23" s="203"/>
      <c r="I23" s="86" t="e">
        <f>VLOOKUP(I22,B26:I49, 8, FALSE)</f>
        <v>#N/A</v>
      </c>
    </row>
    <row r="24" spans="2:9" ht="32.25" thickBot="1" x14ac:dyDescent="0.3">
      <c r="B24" s="212" t="s">
        <v>46</v>
      </c>
      <c r="C24" s="213"/>
      <c r="D24" s="213"/>
      <c r="E24" s="213"/>
      <c r="F24" s="213"/>
      <c r="G24" s="213"/>
      <c r="H24" s="213"/>
      <c r="I24" s="214"/>
    </row>
    <row r="25" spans="2:9" ht="57" customHeight="1" thickBot="1" x14ac:dyDescent="0.3">
      <c r="B25" s="22" t="s">
        <v>27</v>
      </c>
      <c r="C25" s="23" t="s">
        <v>23</v>
      </c>
      <c r="D25" s="23" t="s">
        <v>24</v>
      </c>
      <c r="E25" s="23" t="s">
        <v>25</v>
      </c>
      <c r="F25" s="23" t="s">
        <v>57</v>
      </c>
      <c r="G25" s="23" t="s">
        <v>105</v>
      </c>
      <c r="H25" s="24" t="s">
        <v>115</v>
      </c>
      <c r="I25" s="24" t="s">
        <v>114</v>
      </c>
    </row>
    <row r="26" spans="2:9" x14ac:dyDescent="0.25">
      <c r="B26" s="228">
        <v>1</v>
      </c>
      <c r="C26" s="25" t="e">
        <f>#REF!</f>
        <v>#REF!</v>
      </c>
      <c r="D26" s="26" t="e">
        <f>#REF!</f>
        <v>#REF!</v>
      </c>
      <c r="E26" s="26" t="e">
        <f>#REF!</f>
        <v>#REF!</v>
      </c>
      <c r="F26" s="197"/>
      <c r="G26" s="197"/>
      <c r="H26" s="194">
        <f>F26*$I$20</f>
        <v>0</v>
      </c>
      <c r="I26" s="194">
        <f>G26*$I$20</f>
        <v>0</v>
      </c>
    </row>
    <row r="27" spans="2:9" x14ac:dyDescent="0.25">
      <c r="B27" s="229"/>
      <c r="C27" s="27" t="e">
        <f>#REF!</f>
        <v>#REF!</v>
      </c>
      <c r="D27" s="28" t="e">
        <f>#REF!</f>
        <v>#REF!</v>
      </c>
      <c r="E27" s="28" t="e">
        <f>#REF!</f>
        <v>#REF!</v>
      </c>
      <c r="F27" s="198"/>
      <c r="G27" s="198"/>
      <c r="H27" s="195"/>
      <c r="I27" s="195"/>
    </row>
    <row r="28" spans="2:9" ht="15.75" thickBot="1" x14ac:dyDescent="0.3">
      <c r="B28" s="233"/>
      <c r="C28" s="29" t="e">
        <f>#REF!</f>
        <v>#REF!</v>
      </c>
      <c r="D28" s="30" t="e">
        <f>#REF!</f>
        <v>#REF!</v>
      </c>
      <c r="E28" s="30" t="e">
        <f>#REF!</f>
        <v>#REF!</v>
      </c>
      <c r="F28" s="231"/>
      <c r="G28" s="231"/>
      <c r="H28" s="204"/>
      <c r="I28" s="204"/>
    </row>
    <row r="29" spans="2:9" x14ac:dyDescent="0.25">
      <c r="B29" s="228">
        <v>2</v>
      </c>
      <c r="C29" s="25" t="e">
        <f>#REF!</f>
        <v>#REF!</v>
      </c>
      <c r="D29" s="26" t="e">
        <f>#REF!</f>
        <v>#REF!</v>
      </c>
      <c r="E29" s="26" t="e">
        <f>#REF!</f>
        <v>#REF!</v>
      </c>
      <c r="F29" s="197"/>
      <c r="G29" s="197"/>
      <c r="H29" s="194">
        <f>F29*$I$20</f>
        <v>0</v>
      </c>
      <c r="I29" s="194">
        <f>G29*$I$20</f>
        <v>0</v>
      </c>
    </row>
    <row r="30" spans="2:9" x14ac:dyDescent="0.25">
      <c r="B30" s="229"/>
      <c r="C30" s="27" t="e">
        <f>#REF!</f>
        <v>#REF!</v>
      </c>
      <c r="D30" s="28" t="e">
        <f>#REF!</f>
        <v>#REF!</v>
      </c>
      <c r="E30" s="28" t="e">
        <f>#REF!</f>
        <v>#REF!</v>
      </c>
      <c r="F30" s="198"/>
      <c r="G30" s="198"/>
      <c r="H30" s="195"/>
      <c r="I30" s="195"/>
    </row>
    <row r="31" spans="2:9" ht="15.75" thickBot="1" x14ac:dyDescent="0.3">
      <c r="B31" s="230"/>
      <c r="C31" s="31" t="e">
        <f>#REF!</f>
        <v>#REF!</v>
      </c>
      <c r="D31" s="32" t="e">
        <f>#REF!</f>
        <v>#REF!</v>
      </c>
      <c r="E31" s="32" t="e">
        <f>#REF!</f>
        <v>#REF!</v>
      </c>
      <c r="F31" s="199"/>
      <c r="G31" s="199"/>
      <c r="H31" s="196"/>
      <c r="I31" s="196"/>
    </row>
    <row r="32" spans="2:9" x14ac:dyDescent="0.25">
      <c r="B32" s="228">
        <v>3</v>
      </c>
      <c r="C32" s="25" t="e">
        <f>#REF!</f>
        <v>#REF!</v>
      </c>
      <c r="D32" s="26" t="e">
        <f>#REF!</f>
        <v>#REF!</v>
      </c>
      <c r="E32" s="26" t="e">
        <f>#REF!</f>
        <v>#REF!</v>
      </c>
      <c r="F32" s="197"/>
      <c r="G32" s="197"/>
      <c r="H32" s="194">
        <f>F32*$I$20</f>
        <v>0</v>
      </c>
      <c r="I32" s="194">
        <f>G32*$I$20</f>
        <v>0</v>
      </c>
    </row>
    <row r="33" spans="2:12" x14ac:dyDescent="0.25">
      <c r="B33" s="229"/>
      <c r="C33" s="27" t="e">
        <f>#REF!</f>
        <v>#REF!</v>
      </c>
      <c r="D33" s="28" t="e">
        <f>#REF!</f>
        <v>#REF!</v>
      </c>
      <c r="E33" s="28" t="e">
        <f>#REF!</f>
        <v>#REF!</v>
      </c>
      <c r="F33" s="198"/>
      <c r="G33" s="198"/>
      <c r="H33" s="195"/>
      <c r="I33" s="195"/>
      <c r="K33" s="33"/>
      <c r="L33" s="33"/>
    </row>
    <row r="34" spans="2:12" ht="15.75" thickBot="1" x14ac:dyDescent="0.3">
      <c r="B34" s="230"/>
      <c r="C34" s="31" t="e">
        <f>#REF!</f>
        <v>#REF!</v>
      </c>
      <c r="D34" s="32" t="e">
        <f>#REF!</f>
        <v>#REF!</v>
      </c>
      <c r="E34" s="32" t="e">
        <f>#REF!</f>
        <v>#REF!</v>
      </c>
      <c r="F34" s="199"/>
      <c r="G34" s="199"/>
      <c r="H34" s="196"/>
      <c r="I34" s="196"/>
      <c r="L34" s="34"/>
    </row>
    <row r="35" spans="2:12" x14ac:dyDescent="0.25">
      <c r="B35" s="228">
        <v>4</v>
      </c>
      <c r="C35" s="25" t="e">
        <f>#REF!</f>
        <v>#REF!</v>
      </c>
      <c r="D35" s="26" t="e">
        <f>#REF!</f>
        <v>#REF!</v>
      </c>
      <c r="E35" s="26" t="e">
        <f>#REF!</f>
        <v>#REF!</v>
      </c>
      <c r="F35" s="197"/>
      <c r="G35" s="197"/>
      <c r="H35" s="194">
        <f>F35*$I$20</f>
        <v>0</v>
      </c>
      <c r="I35" s="194">
        <f>G35*$I$20</f>
        <v>0</v>
      </c>
      <c r="L35" s="35"/>
    </row>
    <row r="36" spans="2:12" x14ac:dyDescent="0.25">
      <c r="B36" s="229"/>
      <c r="C36" s="27" t="e">
        <f>#REF!</f>
        <v>#REF!</v>
      </c>
      <c r="D36" s="28" t="e">
        <f>#REF!</f>
        <v>#REF!</v>
      </c>
      <c r="E36" s="28" t="e">
        <f>#REF!</f>
        <v>#REF!</v>
      </c>
      <c r="F36" s="198"/>
      <c r="G36" s="198"/>
      <c r="H36" s="195"/>
      <c r="I36" s="195"/>
      <c r="K36" s="33"/>
      <c r="L36" s="36"/>
    </row>
    <row r="37" spans="2:12" ht="15.75" thickBot="1" x14ac:dyDescent="0.3">
      <c r="B37" s="230"/>
      <c r="C37" s="31" t="e">
        <f>#REF!</f>
        <v>#REF!</v>
      </c>
      <c r="D37" s="32" t="e">
        <f>#REF!</f>
        <v>#REF!</v>
      </c>
      <c r="E37" s="32" t="e">
        <f>#REF!</f>
        <v>#REF!</v>
      </c>
      <c r="F37" s="199"/>
      <c r="G37" s="199"/>
      <c r="H37" s="196"/>
      <c r="I37" s="196"/>
      <c r="K37" s="33"/>
      <c r="L37" s="33"/>
    </row>
    <row r="38" spans="2:12" x14ac:dyDescent="0.25">
      <c r="B38" s="228">
        <v>5</v>
      </c>
      <c r="C38" s="25" t="e">
        <f>#REF!</f>
        <v>#REF!</v>
      </c>
      <c r="D38" s="26" t="e">
        <f>#REF!</f>
        <v>#REF!</v>
      </c>
      <c r="E38" s="26" t="e">
        <f>#REF!</f>
        <v>#REF!</v>
      </c>
      <c r="F38" s="197"/>
      <c r="G38" s="197"/>
      <c r="H38" s="194">
        <f>F38*$I$20</f>
        <v>0</v>
      </c>
      <c r="I38" s="194">
        <f>G38*$I$20</f>
        <v>0</v>
      </c>
      <c r="K38" s="37"/>
      <c r="L38" s="38"/>
    </row>
    <row r="39" spans="2:12" x14ac:dyDescent="0.25">
      <c r="B39" s="229"/>
      <c r="C39" s="27" t="e">
        <f>#REF!</f>
        <v>#REF!</v>
      </c>
      <c r="D39" s="28" t="e">
        <f>#REF!</f>
        <v>#REF!</v>
      </c>
      <c r="E39" s="28" t="e">
        <f>#REF!</f>
        <v>#REF!</v>
      </c>
      <c r="F39" s="198"/>
      <c r="G39" s="198"/>
      <c r="H39" s="195"/>
      <c r="I39" s="195"/>
    </row>
    <row r="40" spans="2:12" ht="15.75" thickBot="1" x14ac:dyDescent="0.3">
      <c r="B40" s="230"/>
      <c r="C40" s="31" t="e">
        <f>#REF!</f>
        <v>#REF!</v>
      </c>
      <c r="D40" s="32" t="e">
        <f>#REF!</f>
        <v>#REF!</v>
      </c>
      <c r="E40" s="32" t="e">
        <f>#REF!</f>
        <v>#REF!</v>
      </c>
      <c r="F40" s="199"/>
      <c r="G40" s="199"/>
      <c r="H40" s="196"/>
      <c r="I40" s="196"/>
    </row>
    <row r="41" spans="2:12" x14ac:dyDescent="0.25">
      <c r="B41" s="228">
        <v>6</v>
      </c>
      <c r="C41" s="25" t="e">
        <f>#REF!</f>
        <v>#REF!</v>
      </c>
      <c r="D41" s="26" t="e">
        <f>#REF!</f>
        <v>#REF!</v>
      </c>
      <c r="E41" s="26" t="e">
        <f>#REF!</f>
        <v>#REF!</v>
      </c>
      <c r="F41" s="197"/>
      <c r="G41" s="197"/>
      <c r="H41" s="194">
        <f>F41*$I$20</f>
        <v>0</v>
      </c>
      <c r="I41" s="194">
        <f>G41*$I$20</f>
        <v>0</v>
      </c>
    </row>
    <row r="42" spans="2:12" x14ac:dyDescent="0.25">
      <c r="B42" s="229"/>
      <c r="C42" s="27" t="e">
        <f>#REF!</f>
        <v>#REF!</v>
      </c>
      <c r="D42" s="28" t="e">
        <f>#REF!</f>
        <v>#REF!</v>
      </c>
      <c r="E42" s="28" t="e">
        <f>#REF!</f>
        <v>#REF!</v>
      </c>
      <c r="F42" s="198"/>
      <c r="G42" s="198"/>
      <c r="H42" s="195"/>
      <c r="I42" s="195"/>
    </row>
    <row r="43" spans="2:12" ht="15.75" thickBot="1" x14ac:dyDescent="0.3">
      <c r="B43" s="230"/>
      <c r="C43" s="31" t="e">
        <f>#REF!</f>
        <v>#REF!</v>
      </c>
      <c r="D43" s="32" t="e">
        <f>#REF!</f>
        <v>#REF!</v>
      </c>
      <c r="E43" s="32" t="e">
        <f>#REF!</f>
        <v>#REF!</v>
      </c>
      <c r="F43" s="199"/>
      <c r="G43" s="199"/>
      <c r="H43" s="196"/>
      <c r="I43" s="196"/>
    </row>
    <row r="44" spans="2:12" x14ac:dyDescent="0.25">
      <c r="B44" s="228">
        <v>7</v>
      </c>
      <c r="C44" s="25" t="e">
        <f>#REF!</f>
        <v>#REF!</v>
      </c>
      <c r="D44" s="26" t="e">
        <f>#REF!</f>
        <v>#REF!</v>
      </c>
      <c r="E44" s="26" t="e">
        <f>#REF!</f>
        <v>#REF!</v>
      </c>
      <c r="F44" s="197"/>
      <c r="G44" s="197"/>
      <c r="H44" s="194">
        <f>F44*$I$20</f>
        <v>0</v>
      </c>
      <c r="I44" s="194">
        <f>G44*$I$20</f>
        <v>0</v>
      </c>
    </row>
    <row r="45" spans="2:12" x14ac:dyDescent="0.25">
      <c r="B45" s="229"/>
      <c r="C45" s="27" t="e">
        <f>#REF!</f>
        <v>#REF!</v>
      </c>
      <c r="D45" s="28" t="e">
        <f>#REF!</f>
        <v>#REF!</v>
      </c>
      <c r="E45" s="28" t="e">
        <f>#REF!</f>
        <v>#REF!</v>
      </c>
      <c r="F45" s="198"/>
      <c r="G45" s="198"/>
      <c r="H45" s="195"/>
      <c r="I45" s="195"/>
    </row>
    <row r="46" spans="2:12" ht="15.75" thickBot="1" x14ac:dyDescent="0.3">
      <c r="B46" s="230"/>
      <c r="C46" s="31" t="e">
        <f>#REF!</f>
        <v>#REF!</v>
      </c>
      <c r="D46" s="32" t="e">
        <f>#REF!</f>
        <v>#REF!</v>
      </c>
      <c r="E46" s="32" t="e">
        <f>#REF!</f>
        <v>#REF!</v>
      </c>
      <c r="F46" s="199"/>
      <c r="G46" s="199"/>
      <c r="H46" s="196"/>
      <c r="I46" s="196"/>
    </row>
    <row r="47" spans="2:12" x14ac:dyDescent="0.25">
      <c r="B47" s="237">
        <v>8</v>
      </c>
      <c r="C47" s="39" t="e">
        <f>#REF!</f>
        <v>#REF!</v>
      </c>
      <c r="D47" s="40" t="e">
        <f>#REF!</f>
        <v>#REF!</v>
      </c>
      <c r="E47" s="40" t="e">
        <f>#REF!</f>
        <v>#REF!</v>
      </c>
      <c r="F47" s="220"/>
      <c r="G47" s="220"/>
      <c r="H47" s="232">
        <f>F47*$I$20</f>
        <v>0</v>
      </c>
      <c r="I47" s="232">
        <f>G47*$I$20</f>
        <v>0</v>
      </c>
    </row>
    <row r="48" spans="2:12" x14ac:dyDescent="0.25">
      <c r="B48" s="229"/>
      <c r="C48" s="27" t="e">
        <f>#REF!</f>
        <v>#REF!</v>
      </c>
      <c r="D48" s="28" t="e">
        <f>#REF!</f>
        <v>#REF!</v>
      </c>
      <c r="E48" s="28" t="e">
        <f>#REF!</f>
        <v>#REF!</v>
      </c>
      <c r="F48" s="198"/>
      <c r="G48" s="198"/>
      <c r="H48" s="195"/>
      <c r="I48" s="195"/>
    </row>
    <row r="49" spans="2:9" ht="15.75" thickBot="1" x14ac:dyDescent="0.3">
      <c r="B49" s="230"/>
      <c r="C49" s="31" t="e">
        <f>#REF!</f>
        <v>#REF!</v>
      </c>
      <c r="D49" s="32" t="e">
        <f>#REF!</f>
        <v>#REF!</v>
      </c>
      <c r="E49" s="32" t="e">
        <f>#REF!</f>
        <v>#REF!</v>
      </c>
      <c r="F49" s="199"/>
      <c r="G49" s="199"/>
      <c r="H49" s="196"/>
      <c r="I49" s="196"/>
    </row>
    <row r="50" spans="2:9" x14ac:dyDescent="0.25">
      <c r="B50" s="41" t="s">
        <v>15</v>
      </c>
      <c r="D50" s="42"/>
      <c r="G50" s="41"/>
      <c r="H50" s="41"/>
    </row>
  </sheetData>
  <mergeCells count="71">
    <mergeCell ref="B19:B20"/>
    <mergeCell ref="I32:I34"/>
    <mergeCell ref="H32:H34"/>
    <mergeCell ref="I44:I46"/>
    <mergeCell ref="H44:H46"/>
    <mergeCell ref="B24:I24"/>
    <mergeCell ref="I26:I28"/>
    <mergeCell ref="H26:H28"/>
    <mergeCell ref="I29:I31"/>
    <mergeCell ref="H29:H31"/>
    <mergeCell ref="B35:B37"/>
    <mergeCell ref="G35:G37"/>
    <mergeCell ref="F35:F37"/>
    <mergeCell ref="B38:B40"/>
    <mergeCell ref="G38:G40"/>
    <mergeCell ref="F38:F40"/>
    <mergeCell ref="I47:I49"/>
    <mergeCell ref="H47:H49"/>
    <mergeCell ref="I35:I37"/>
    <mergeCell ref="H35:H37"/>
    <mergeCell ref="I38:I40"/>
    <mergeCell ref="H38:H40"/>
    <mergeCell ref="I41:I43"/>
    <mergeCell ref="H41:H43"/>
    <mergeCell ref="B1:C1"/>
    <mergeCell ref="B2:C2"/>
    <mergeCell ref="B3:C3"/>
    <mergeCell ref="D1:I1"/>
    <mergeCell ref="D2:I2"/>
    <mergeCell ref="D3:I3"/>
    <mergeCell ref="B4:I4"/>
    <mergeCell ref="B7:B9"/>
    <mergeCell ref="D5:H5"/>
    <mergeCell ref="B6:I6"/>
    <mergeCell ref="D7:H7"/>
    <mergeCell ref="D8:H8"/>
    <mergeCell ref="D9:H9"/>
    <mergeCell ref="B11:B15"/>
    <mergeCell ref="B10:I10"/>
    <mergeCell ref="D11:H11"/>
    <mergeCell ref="D12:H12"/>
    <mergeCell ref="D13:H13"/>
    <mergeCell ref="D14:H14"/>
    <mergeCell ref="D15:H15"/>
    <mergeCell ref="B16:I16"/>
    <mergeCell ref="D17:H17"/>
    <mergeCell ref="B32:B34"/>
    <mergeCell ref="G32:G34"/>
    <mergeCell ref="F32:F34"/>
    <mergeCell ref="B29:B31"/>
    <mergeCell ref="G29:G31"/>
    <mergeCell ref="F29:F31"/>
    <mergeCell ref="B26:B28"/>
    <mergeCell ref="G26:G28"/>
    <mergeCell ref="F26:F28"/>
    <mergeCell ref="D19:H19"/>
    <mergeCell ref="D20:H20"/>
    <mergeCell ref="B21:I21"/>
    <mergeCell ref="D22:H22"/>
    <mergeCell ref="B18:I18"/>
    <mergeCell ref="B22:B23"/>
    <mergeCell ref="D23:H23"/>
    <mergeCell ref="B47:B49"/>
    <mergeCell ref="G47:G49"/>
    <mergeCell ref="F47:F49"/>
    <mergeCell ref="B41:B43"/>
    <mergeCell ref="G41:G43"/>
    <mergeCell ref="F41:F43"/>
    <mergeCell ref="B44:B46"/>
    <mergeCell ref="G44:G46"/>
    <mergeCell ref="F44:F46"/>
  </mergeCells>
  <conditionalFormatting sqref="L38">
    <cfRule type="containsText" dxfId="0" priority="1" operator="containsText" text="TERMINATE ANALYSIS. BARRIER NOT FEASIBLE.">
      <formula>NOT(ISERROR(SEARCH("TERMINATE ANALYSIS. BARRIER NOT FEASIBLE.",L38)))</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CF3D-7F18-4C37-9FA5-25013E0A449D}">
  <dimension ref="A1:A3"/>
  <sheetViews>
    <sheetView workbookViewId="0"/>
  </sheetViews>
  <sheetFormatPr defaultRowHeight="15" x14ac:dyDescent="0.25"/>
  <sheetData>
    <row r="1" spans="1:1" x14ac:dyDescent="0.25">
      <c r="A1" t="s">
        <v>26</v>
      </c>
    </row>
    <row r="2" spans="1:1" x14ac:dyDescent="0.25">
      <c r="A2" t="s">
        <v>29</v>
      </c>
    </row>
    <row r="3" spans="1:1" x14ac:dyDescent="0.25">
      <c r="A3"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Preliminary Screening</vt:lpstr>
      <vt:lpstr>Noise Barrier Master Table </vt:lpstr>
      <vt:lpstr>SLU #1</vt:lpstr>
      <vt:lpstr>SLU #2</vt:lpstr>
      <vt:lpstr>SLU #3</vt:lpstr>
      <vt:lpstr>SLU #4</vt:lpstr>
      <vt:lpstr>SLU #5</vt:lpstr>
      <vt:lpstr>SLU #6</vt:lpstr>
      <vt:lpstr>BarrierLocations</vt:lpstr>
      <vt:lpstr>'Noise Barrier Master Table '!Print_Area</vt:lpstr>
      <vt:lpstr>'SLU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Schoonard, Cristina</dc:creator>
  <cp:lastModifiedBy>Schoonard, Cristina</cp:lastModifiedBy>
  <cp:lastPrinted>2024-09-15T20:27:48Z</cp:lastPrinted>
  <dcterms:created xsi:type="dcterms:W3CDTF">2021-03-31T19:42:32Z</dcterms:created>
  <dcterms:modified xsi:type="dcterms:W3CDTF">2024-12-18T21:51:07Z</dcterms:modified>
</cp:coreProperties>
</file>