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OEM Engineering and PDE Support Contract 2022\TWOs\TWO 2- Noise &amp; Air\01 Noise\Traffic Data\Traffic Data Spreadsheets\15 Provided to OEM 05.08.24\"/>
    </mc:Choice>
  </mc:AlternateContent>
  <xr:revisionPtr revIDLastSave="0" documentId="13_ncr:1_{07D4D337-ED50-433D-B02E-D0D780B4F1E2}" xr6:coauthVersionLast="47" xr6:coauthVersionMax="47" xr10:uidLastSave="{00000000-0000-0000-0000-000000000000}"/>
  <bookViews>
    <workbookView xWindow="28680" yWindow="-1800" windowWidth="29040" windowHeight="17640" tabRatio="535" xr2:uid="{F46EF524-89A6-4A24-8474-ADE01E889162}"/>
  </bookViews>
  <sheets>
    <sheet name="Instructions" sheetId="5" r:id="rId1"/>
    <sheet name="RAW TRAFFIC DATA" sheetId="3" r:id="rId2"/>
    <sheet name="TNM Input Tool" sheetId="6" r:id="rId3"/>
    <sheet name="Reference &amp; Methodology" sheetId="2" r:id="rId4"/>
    <sheet name="Drop Down" sheetId="7"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6" l="1"/>
  <c r="U12" i="3"/>
  <c r="V12" i="3"/>
  <c r="W12" i="3"/>
  <c r="U13" i="3"/>
  <c r="V13" i="3"/>
  <c r="W13" i="3"/>
  <c r="X13" i="3"/>
  <c r="Y13" i="3"/>
  <c r="U14" i="3"/>
  <c r="V14" i="3"/>
  <c r="W14" i="3"/>
  <c r="X14" i="3"/>
  <c r="U16" i="3"/>
  <c r="V16" i="3"/>
  <c r="W16" i="3"/>
  <c r="Y16" i="3"/>
  <c r="U17" i="3"/>
  <c r="V17" i="3"/>
  <c r="AA17" i="3" s="1"/>
  <c r="Y17" i="3"/>
  <c r="U18" i="3"/>
  <c r="V18" i="3"/>
  <c r="W18" i="3"/>
  <c r="X18" i="3"/>
  <c r="Y18" i="3"/>
  <c r="U19" i="3"/>
  <c r="V19" i="3"/>
  <c r="W19" i="3"/>
  <c r="Y23" i="3"/>
  <c r="U24" i="3"/>
  <c r="V24" i="3"/>
  <c r="V27" i="3"/>
  <c r="W27" i="3"/>
  <c r="AB27" i="3" s="1"/>
  <c r="X27" i="3"/>
  <c r="AC27" i="3" s="1"/>
  <c r="Y27" i="3"/>
  <c r="AD27" i="3" s="1"/>
  <c r="U28" i="3"/>
  <c r="Z28" i="3" s="1"/>
  <c r="V28" i="3"/>
  <c r="W28" i="3"/>
  <c r="X28" i="3"/>
  <c r="Y28" i="3"/>
  <c r="U29" i="3"/>
  <c r="Z29" i="3" s="1"/>
  <c r="Y29" i="3"/>
  <c r="W30" i="3"/>
  <c r="X30" i="3"/>
  <c r="Y30" i="3"/>
  <c r="V31" i="3"/>
  <c r="W31" i="3"/>
  <c r="X31" i="3"/>
  <c r="V32" i="3"/>
  <c r="W32" i="3"/>
  <c r="X32" i="3"/>
  <c r="Y32" i="3"/>
  <c r="U34" i="3"/>
  <c r="Z34" i="3" s="1"/>
  <c r="V34" i="3"/>
  <c r="W34" i="3"/>
  <c r="X34" i="3"/>
  <c r="Y34" i="3"/>
  <c r="U36" i="3"/>
  <c r="V36" i="3"/>
  <c r="AA36" i="3" s="1"/>
  <c r="W36" i="3"/>
  <c r="X36" i="3"/>
  <c r="V37" i="3"/>
  <c r="AA37" i="3" s="1"/>
  <c r="W37" i="3"/>
  <c r="Y38" i="3"/>
  <c r="T9" i="3"/>
  <c r="Y9" i="3" s="1"/>
  <c r="D10" i="6"/>
  <c r="D12" i="6"/>
  <c r="D13" i="6"/>
  <c r="D9" i="6"/>
  <c r="C6" i="6"/>
  <c r="C3" i="6"/>
  <c r="AA27" i="3"/>
  <c r="T10" i="3"/>
  <c r="U10" i="3" s="1"/>
  <c r="T11" i="3"/>
  <c r="U11" i="3" s="1"/>
  <c r="T12" i="3"/>
  <c r="X12" i="3" s="1"/>
  <c r="T13" i="3"/>
  <c r="T14" i="3"/>
  <c r="Y14" i="3" s="1"/>
  <c r="T15" i="3"/>
  <c r="T16" i="3"/>
  <c r="T17" i="3"/>
  <c r="W17" i="3" s="1"/>
  <c r="T18" i="3"/>
  <c r="T19" i="3"/>
  <c r="X19" i="3" s="1"/>
  <c r="T20" i="3"/>
  <c r="T21" i="3"/>
  <c r="U21" i="3" s="1"/>
  <c r="T22" i="3"/>
  <c r="U22" i="3" s="1"/>
  <c r="T23" i="3"/>
  <c r="X23" i="3" s="1"/>
  <c r="T24" i="3"/>
  <c r="W24" i="3" s="1"/>
  <c r="T25" i="3"/>
  <c r="T26" i="3"/>
  <c r="U26" i="3" s="1"/>
  <c r="Z26" i="3" s="1"/>
  <c r="T27" i="3"/>
  <c r="U27" i="3" s="1"/>
  <c r="Z27" i="3" s="1"/>
  <c r="T28" i="3"/>
  <c r="T29" i="3"/>
  <c r="V29" i="3" s="1"/>
  <c r="AA29" i="3" s="1"/>
  <c r="T30" i="3"/>
  <c r="U30" i="3" s="1"/>
  <c r="Z30" i="3" s="1"/>
  <c r="T31" i="3"/>
  <c r="U31" i="3" s="1"/>
  <c r="Z31" i="3" s="1"/>
  <c r="T32" i="3"/>
  <c r="U32" i="3" s="1"/>
  <c r="T33" i="3"/>
  <c r="U33" i="3" s="1"/>
  <c r="T34" i="3"/>
  <c r="T35" i="3"/>
  <c r="U35" i="3" s="1"/>
  <c r="Z35" i="3" s="1"/>
  <c r="T36" i="3"/>
  <c r="Y36" i="3" s="1"/>
  <c r="T37" i="3"/>
  <c r="U37" i="3" s="1"/>
  <c r="T38" i="3"/>
  <c r="U38" i="3" s="1"/>
  <c r="AD29" i="3"/>
  <c r="AB30" i="3"/>
  <c r="C5" i="6"/>
  <c r="C4" i="6"/>
  <c r="Z25" i="3" l="1"/>
  <c r="U23" i="3"/>
  <c r="Z23" i="3" s="1"/>
  <c r="Y22" i="3"/>
  <c r="X38" i="3"/>
  <c r="X22" i="3"/>
  <c r="AC22" i="3" s="1"/>
  <c r="Y37" i="3"/>
  <c r="AD37" i="3" s="1"/>
  <c r="W22" i="3"/>
  <c r="AB22" i="3" s="1"/>
  <c r="X17" i="3"/>
  <c r="AC17" i="3" s="1"/>
  <c r="Y12" i="3"/>
  <c r="Z16" i="3"/>
  <c r="X37" i="3"/>
  <c r="Y31" i="3"/>
  <c r="V22" i="3"/>
  <c r="V23" i="3"/>
  <c r="AA23" i="3" s="1"/>
  <c r="Y26" i="3"/>
  <c r="AD26" i="3" s="1"/>
  <c r="X26" i="3"/>
  <c r="AC26" i="3" s="1"/>
  <c r="Y21" i="3"/>
  <c r="W26" i="3"/>
  <c r="AB26" i="3" s="1"/>
  <c r="X21" i="3"/>
  <c r="AC21" i="3" s="1"/>
  <c r="V26" i="3"/>
  <c r="AA26" i="3" s="1"/>
  <c r="W21" i="3"/>
  <c r="AB21" i="3" s="1"/>
  <c r="X16" i="3"/>
  <c r="AC16" i="3" s="1"/>
  <c r="Y11" i="3"/>
  <c r="AD11" i="3" s="1"/>
  <c r="AA34" i="3"/>
  <c r="X25" i="3"/>
  <c r="Y20" i="3"/>
  <c r="AD20" i="3" s="1"/>
  <c r="V11" i="3"/>
  <c r="V30" i="3"/>
  <c r="AA30" i="3" s="1"/>
  <c r="W25" i="3"/>
  <c r="AB25" i="3" s="1"/>
  <c r="X20" i="3"/>
  <c r="AC20" i="3" s="1"/>
  <c r="Y15" i="3"/>
  <c r="AD15" i="3" s="1"/>
  <c r="Y35" i="3"/>
  <c r="V25" i="3"/>
  <c r="W20" i="3"/>
  <c r="X15" i="3"/>
  <c r="Y10" i="3"/>
  <c r="AD10" i="3" s="1"/>
  <c r="W23" i="3"/>
  <c r="V21" i="3"/>
  <c r="AA21" i="3" s="1"/>
  <c r="X11" i="3"/>
  <c r="AC11" i="3" s="1"/>
  <c r="Y25" i="3"/>
  <c r="W11" i="3"/>
  <c r="X35" i="3"/>
  <c r="AC35" i="3" s="1"/>
  <c r="U25" i="3"/>
  <c r="V20" i="3"/>
  <c r="AA20" i="3" s="1"/>
  <c r="W15" i="3"/>
  <c r="AB15" i="3" s="1"/>
  <c r="X10" i="3"/>
  <c r="AC10" i="3" s="1"/>
  <c r="W35" i="3"/>
  <c r="X29" i="3"/>
  <c r="AC29" i="3" s="1"/>
  <c r="Y24" i="3"/>
  <c r="U20" i="3"/>
  <c r="Z20" i="3" s="1"/>
  <c r="V15" i="3"/>
  <c r="AA15" i="3" s="1"/>
  <c r="W10" i="3"/>
  <c r="V35" i="3"/>
  <c r="AA35" i="3" s="1"/>
  <c r="W29" i="3"/>
  <c r="AB29" i="3" s="1"/>
  <c r="X24" i="3"/>
  <c r="Y19" i="3"/>
  <c r="U15" i="3"/>
  <c r="Z15" i="3" s="1"/>
  <c r="V10" i="3"/>
  <c r="AA10" i="3" s="1"/>
  <c r="W38" i="3"/>
  <c r="AB38" i="3" s="1"/>
  <c r="V38" i="3"/>
  <c r="AA38" i="3" s="1"/>
  <c r="W33" i="3"/>
  <c r="AB33" i="3" s="1"/>
  <c r="Y33" i="3"/>
  <c r="AD33" i="3" s="1"/>
  <c r="X33" i="3"/>
  <c r="AC33" i="3" s="1"/>
  <c r="V33" i="3"/>
  <c r="AA33" i="3" s="1"/>
  <c r="V9" i="3"/>
  <c r="AA9" i="3" s="1"/>
  <c r="C10" i="6" s="1"/>
  <c r="W9" i="3"/>
  <c r="AB9" i="3" s="1"/>
  <c r="C11" i="6" s="1"/>
  <c r="X9" i="3"/>
  <c r="AC9" i="3" s="1"/>
  <c r="C12" i="6" s="1"/>
  <c r="U9" i="3"/>
  <c r="Z24" i="3"/>
  <c r="Z22" i="3"/>
  <c r="AC19" i="3"/>
  <c r="AA18" i="3"/>
  <c r="AC38" i="3"/>
  <c r="AC14" i="3"/>
  <c r="AA13" i="3"/>
  <c r="AA12" i="3"/>
  <c r="Z33" i="3"/>
  <c r="AD32" i="3"/>
  <c r="Z21" i="3"/>
  <c r="AB20" i="3"/>
  <c r="AD24" i="3"/>
  <c r="AB24" i="3"/>
  <c r="Z19" i="3"/>
  <c r="AC24" i="3"/>
  <c r="AD31" i="3"/>
  <c r="AA24" i="3"/>
  <c r="AC31" i="3"/>
  <c r="AB37" i="3"/>
  <c r="Z37" i="3"/>
  <c r="AC32" i="3"/>
  <c r="AB32" i="3"/>
  <c r="AB19" i="3"/>
  <c r="AA32" i="3"/>
  <c r="AA19" i="3"/>
  <c r="AC37" i="3"/>
  <c r="AD35" i="3"/>
  <c r="Z32" i="3"/>
  <c r="AB35" i="3"/>
  <c r="AD22" i="3"/>
  <c r="Z38" i="3"/>
  <c r="AD34" i="3"/>
  <c r="AA22" i="3"/>
  <c r="AC34" i="3"/>
  <c r="AB31" i="3"/>
  <c r="AB34" i="3"/>
  <c r="AA31" i="3"/>
  <c r="AA25" i="3"/>
  <c r="AD21" i="3"/>
  <c r="AA11" i="3"/>
  <c r="AB11" i="3"/>
  <c r="Z11" i="3"/>
  <c r="AC18" i="3"/>
  <c r="AB18" i="3"/>
  <c r="AD18" i="3"/>
  <c r="Z18" i="3"/>
  <c r="Z17" i="3"/>
  <c r="AD16" i="3"/>
  <c r="AB16" i="3"/>
  <c r="AA16" i="3"/>
  <c r="AC15" i="3"/>
  <c r="AB14" i="3"/>
  <c r="Z14" i="3"/>
  <c r="AA14" i="3"/>
  <c r="AD13" i="3"/>
  <c r="AB13" i="3"/>
  <c r="AC13" i="3"/>
  <c r="Z13" i="3"/>
  <c r="Z12" i="3"/>
  <c r="AD12" i="3"/>
  <c r="AB10" i="3"/>
  <c r="Z10" i="3"/>
  <c r="AC28" i="3"/>
  <c r="AD17" i="3"/>
  <c r="AD30" i="3"/>
  <c r="AB28" i="3"/>
  <c r="AA28" i="3"/>
  <c r="AB17" i="3"/>
  <c r="AD28" i="3"/>
  <c r="AC30" i="3"/>
  <c r="AD19" i="3"/>
  <c r="Z36" i="3"/>
  <c r="AD23" i="3"/>
  <c r="AD36" i="3"/>
  <c r="AC23" i="3"/>
  <c r="AC36" i="3"/>
  <c r="AD25" i="3"/>
  <c r="AB23" i="3"/>
  <c r="AC12" i="3"/>
  <c r="AD38" i="3"/>
  <c r="AB36" i="3"/>
  <c r="AC25" i="3"/>
  <c r="AD14" i="3"/>
  <c r="AB12" i="3"/>
  <c r="AD9" i="3"/>
  <c r="C13" i="6" s="1"/>
  <c r="C9" i="6" l="1"/>
  <c r="Z9" i="3"/>
</calcChain>
</file>

<file path=xl/sharedStrings.xml><?xml version="1.0" encoding="utf-8"?>
<sst xmlns="http://schemas.openxmlformats.org/spreadsheetml/2006/main" count="121" uniqueCount="76">
  <si>
    <t>% Medium Trucks</t>
  </si>
  <si>
    <t>% Buses</t>
  </si>
  <si>
    <t>% Motorcycles</t>
  </si>
  <si>
    <t>% Automobiles</t>
  </si>
  <si>
    <t>Heavy Trucks</t>
  </si>
  <si>
    <t>Medium Trucks</t>
  </si>
  <si>
    <t>Motorcycles</t>
  </si>
  <si>
    <t>Buses</t>
  </si>
  <si>
    <t>Automobiles</t>
  </si>
  <si>
    <t>FDOT Traffic Noise Modeling &amp; Analysis Practitioners Handbook (2018)</t>
  </si>
  <si>
    <t>https://fdotwww.blob.core.windows.net/sitefinity/docs/default-source/environment/pubs/final-practitioners-handbook---december-2018-version.pdf?sfvrsn=95bb91d6_2</t>
  </si>
  <si>
    <t>DHV</t>
  </si>
  <si>
    <t>https://fdotwww.blob.core.windows.net/sitefinity/docs/default-source/planning/systems/systems-management/document-repository/qlos/fdot_qlos_handbook_2023.pdf?sfvrsn=61af10e3_4</t>
  </si>
  <si>
    <r>
      <rPr>
        <b/>
        <sz val="6.5"/>
        <rFont val="Arial"/>
        <family val="2"/>
      </rPr>
      <t>Posted Speed (mph)</t>
    </r>
  </si>
  <si>
    <t>[INSERT ROADWAY NAME]</t>
  </si>
  <si>
    <t xml:space="preserve">Notes:
</t>
  </si>
  <si>
    <t>2023 Multimodal Quality/Level of Service Handbook (Appendix B)</t>
  </si>
  <si>
    <t>I certify that the above information is accurate and appropriate for use with the traffic noise analysis.</t>
  </si>
  <si>
    <t>Prepared By:</t>
  </si>
  <si>
    <t>Date:</t>
  </si>
  <si>
    <t>Signature</t>
  </si>
  <si>
    <t>I have reviewed and concur that the above information is appropriate for use with the traffic noise analysis.</t>
  </si>
  <si>
    <t>FDOT Reviewer:</t>
  </si>
  <si>
    <t>Version 3.0</t>
  </si>
  <si>
    <t>Mainline</t>
  </si>
  <si>
    <t>LOS C Peak
Hour Peak Direction (PHPD)</t>
  </si>
  <si>
    <t>Autos</t>
  </si>
  <si>
    <t>Volume</t>
  </si>
  <si>
    <t>Roadway Type</t>
  </si>
  <si>
    <t>Ramp</t>
  </si>
  <si>
    <t>Arterial</t>
  </si>
  <si>
    <t>Roadway Name</t>
  </si>
  <si>
    <t>To</t>
  </si>
  <si>
    <t>From</t>
  </si>
  <si>
    <t>Roadway Details</t>
  </si>
  <si>
    <t>All Lanes</t>
  </si>
  <si>
    <t>Per Lane</t>
  </si>
  <si>
    <t>Speed</t>
  </si>
  <si>
    <t>Frontage Road</t>
  </si>
  <si>
    <t>Other</t>
  </si>
  <si>
    <t>Turn Lane</t>
  </si>
  <si>
    <t>Traffic Details</t>
  </si>
  <si>
    <t>Project Name</t>
  </si>
  <si>
    <t>Project Number</t>
  </si>
  <si>
    <t>Year</t>
  </si>
  <si>
    <t>Build</t>
  </si>
  <si>
    <t>Existing</t>
  </si>
  <si>
    <t>No-Build</t>
  </si>
  <si>
    <t>Condition</t>
  </si>
  <si>
    <t>Demand Two-Way AADT
(if applicable)</t>
  </si>
  <si>
    <t>Two-Way LOS C AADT
(if applicable)</t>
  </si>
  <si>
    <t>Number of Lanes
(in 1 direction)</t>
  </si>
  <si>
    <t>Standard K-factor
(if applicable)</t>
  </si>
  <si>
    <t>D-factor
(if applicable)</t>
  </si>
  <si>
    <t>Highway Traffic Noise: Traffic Data</t>
  </si>
  <si>
    <r>
      <t xml:space="preserve">Columns for Post-processing Traffic Data:
</t>
    </r>
    <r>
      <rPr>
        <sz val="9"/>
        <color rgb="FFFF0000"/>
        <rFont val="Arial"/>
        <family val="2"/>
      </rPr>
      <t>These columns below should not be provided in the Noise Study Report.
If additional rows are needed, drag formulas down.</t>
    </r>
  </si>
  <si>
    <t>Demand Hourly Volumes (DHV) Peak Hour
Peak Direction (PHPD)</t>
  </si>
  <si>
    <t>LOS C</t>
  </si>
  <si>
    <t>Type</t>
  </si>
  <si>
    <r>
      <t xml:space="preserve">TNM ENTRY
</t>
    </r>
    <r>
      <rPr>
        <b/>
        <sz val="11"/>
        <color theme="1"/>
        <rFont val="Calibri"/>
        <family val="2"/>
        <scheme val="minor"/>
      </rPr>
      <t>(per lane)</t>
    </r>
  </si>
  <si>
    <t>Enter in Traffic Segment Number to query the traffic data in a vertial format for copy/paste into TNM</t>
  </si>
  <si>
    <t>Traffic Segment Number</t>
  </si>
  <si>
    <t>PTAR for project</t>
  </si>
  <si>
    <t>[INSERT LINK TO PTAR FOR PROJECT]</t>
  </si>
  <si>
    <r>
      <t>This spreadsheet was developed by the Florida Department of Transportation (FDOT) Office of Environmental Management (OEM) to assist the Noise Analyst(s) with processing traffic data (i.e., converting traffic data to be inputted into TNM). 
Please contact Neil Campbell (</t>
    </r>
    <r>
      <rPr>
        <sz val="11"/>
        <color rgb="FF00B0F0"/>
        <rFont val="Calibri"/>
        <family val="2"/>
        <scheme val="minor"/>
      </rPr>
      <t>neil.campbell@dot.state.fl.us</t>
    </r>
    <r>
      <rPr>
        <sz val="11"/>
        <color theme="1"/>
        <rFont val="Calibri"/>
        <family val="2"/>
        <scheme val="minor"/>
      </rPr>
      <t>) or Catherine Bradley (</t>
    </r>
    <r>
      <rPr>
        <sz val="11"/>
        <color rgb="FF00B0F0"/>
        <rFont val="Calibri"/>
        <family val="2"/>
        <scheme val="minor"/>
      </rPr>
      <t>catherine.bradley@dot.state.fl.us</t>
    </r>
    <r>
      <rPr>
        <sz val="11"/>
        <color theme="1"/>
        <rFont val="Calibri"/>
        <family val="2"/>
        <scheme val="minor"/>
      </rPr>
      <t xml:space="preserve">) for any issues. </t>
    </r>
  </si>
  <si>
    <t xml:space="preserve">3. A separate .xlsx spreadsheet shoould be utilized for Existing, No-Build, and Build traffic data. </t>
  </si>
  <si>
    <r>
      <t xml:space="preserve">4. Once the </t>
    </r>
    <r>
      <rPr>
        <b/>
        <sz val="11"/>
        <color theme="1"/>
        <rFont val="Calibri"/>
        <family val="2"/>
        <scheme val="minor"/>
      </rPr>
      <t xml:space="preserve">RAW TRAFFIC DATA </t>
    </r>
    <r>
      <rPr>
        <sz val="11"/>
        <color theme="1"/>
        <rFont val="Calibri"/>
        <family val="2"/>
        <scheme val="minor"/>
      </rPr>
      <t>columns B-R have been filled out, this tab is required to be reviewed and signed by the Traffic Engineer who provided the data and the FDOT Reviewer.</t>
    </r>
  </si>
  <si>
    <r>
      <t xml:space="preserve">5. Use the </t>
    </r>
    <r>
      <rPr>
        <b/>
        <sz val="11"/>
        <color theme="1"/>
        <rFont val="Calibri"/>
        <family val="2"/>
        <scheme val="minor"/>
      </rPr>
      <t xml:space="preserve">TNM Input Tool </t>
    </r>
    <r>
      <rPr>
        <sz val="11"/>
        <color theme="1"/>
        <rFont val="Calibri"/>
        <family val="2"/>
        <scheme val="minor"/>
      </rPr>
      <t xml:space="preserve">Tab to lookup each Traffic Segment Number to easily copy/paste from a vertical format into TNM.  </t>
    </r>
  </si>
  <si>
    <t xml:space="preserve">6. This .xlsx spreadsheet is required to be submitted to the Department along with TNM files, primarily for ease of QC. </t>
  </si>
  <si>
    <r>
      <t>7. A copy of the "</t>
    </r>
    <r>
      <rPr>
        <b/>
        <sz val="11"/>
        <color theme="1"/>
        <rFont val="Calibri"/>
        <family val="2"/>
        <scheme val="minor"/>
      </rPr>
      <t>RAW TRAFFIC DATA</t>
    </r>
    <r>
      <rPr>
        <sz val="11"/>
        <color theme="1"/>
        <rFont val="Calibri"/>
        <family val="2"/>
        <scheme val="minor"/>
      </rPr>
      <t xml:space="preserve">" Tab (columns B-R only) should be included in the Appendix of the Noise Study Report, including the signature of the Traffic Engineer who provided the traffic data and the FDOT Reviewer. </t>
    </r>
  </si>
  <si>
    <t>% 
Heavy Trucks</t>
  </si>
  <si>
    <t>Traffic Data Type Selected</t>
  </si>
  <si>
    <r>
      <t xml:space="preserve">1. Fill out the </t>
    </r>
    <r>
      <rPr>
        <b/>
        <sz val="11"/>
        <color theme="1"/>
        <rFont val="Calibri"/>
        <family val="2"/>
        <scheme val="minor"/>
      </rPr>
      <t xml:space="preserve">RAW TRAFFIC DATA </t>
    </r>
    <r>
      <rPr>
        <sz val="11"/>
        <color theme="1"/>
        <rFont val="Calibri"/>
        <family val="2"/>
        <scheme val="minor"/>
      </rPr>
      <t xml:space="preserve">Tab with relevant project information (name, number, consition, and year; Cells C3-C6), provided traffic data for mainlines, ramps, frontage roads, turn lanes, and/or arterials (i.e., roadway names, LOS C, DHV, speed limits, etc.) for Columns B-R. Data should be listed in an South-North and West-East orientation.
</t>
    </r>
    <r>
      <rPr>
        <sz val="8"/>
        <color theme="1"/>
        <rFont val="Calibri"/>
        <family val="2"/>
        <scheme val="minor"/>
      </rPr>
      <t>NOTE: AADT, K-values, and D-values are optional and are currently hidden, but can be un-hidden by selecting all columns, right clicking, and selecting "unhide". However, note that AADT values are NOT able to be post-processed in this spreadsheet.</t>
    </r>
  </si>
  <si>
    <t>Updated: 5/8/2024</t>
  </si>
  <si>
    <r>
      <t xml:space="preserve">These columns below should be provided in the Noise Study Report as an Appendix.
If additional rowas are needed for additional traffic segments, </t>
    </r>
    <r>
      <rPr>
        <b/>
        <sz val="10"/>
        <color rgb="FFFF0000"/>
        <rFont val="Calibri"/>
        <family val="2"/>
        <scheme val="minor"/>
      </rPr>
      <t>Traffic Segment Numbers</t>
    </r>
    <r>
      <rPr>
        <sz val="10"/>
        <color rgb="FFFF0000"/>
        <rFont val="Calibri"/>
        <family val="2"/>
        <scheme val="minor"/>
      </rPr>
      <t xml:space="preserve"> (Column A) should be provided for each roadway segment. </t>
    </r>
  </si>
  <si>
    <t>2. If additional rows are needed to accommodate additional traffic segments, insert additional rows as needed. Any added rows are required to have a unique Traffic Segment Number in Column A. Columns S-AD should have formulas dragged down to apply to any additional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</si>
</sst>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9"/>
      <name val="Arial"/>
      <family val="2"/>
    </font>
    <font>
      <b/>
      <sz val="6.5"/>
      <name val="Arial"/>
      <family val="2"/>
    </font>
    <font>
      <sz val="10"/>
      <color theme="1"/>
      <name val="Calibri"/>
      <family val="2"/>
      <scheme val="minor"/>
    </font>
    <font>
      <b/>
      <sz val="11"/>
      <color theme="1"/>
      <name val="Calibri"/>
      <family val="2"/>
      <scheme val="minor"/>
    </font>
    <font>
      <sz val="10"/>
      <color theme="1"/>
      <name val="Arial"/>
      <family val="2"/>
    </font>
    <font>
      <b/>
      <sz val="10"/>
      <name val="Arial"/>
      <family val="2"/>
    </font>
    <font>
      <b/>
      <sz val="10"/>
      <color theme="1"/>
      <name val="Arial"/>
      <family val="2"/>
    </font>
    <font>
      <b/>
      <sz val="10"/>
      <color theme="1"/>
      <name val="Calibri"/>
      <family val="2"/>
      <scheme val="minor"/>
    </font>
    <font>
      <sz val="8"/>
      <color theme="1"/>
      <name val="Calibri"/>
      <family val="2"/>
      <scheme val="minor"/>
    </font>
    <font>
      <sz val="11"/>
      <color rgb="FFFF0000"/>
      <name val="Calibri"/>
      <family val="2"/>
      <scheme val="minor"/>
    </font>
    <font>
      <b/>
      <sz val="12"/>
      <name val="Arial"/>
      <family val="2"/>
    </font>
    <font>
      <sz val="10"/>
      <name val="Arial"/>
      <family val="2"/>
    </font>
    <font>
      <sz val="9"/>
      <color rgb="FFFF0000"/>
      <name val="Arial"/>
      <family val="2"/>
    </font>
    <font>
      <sz val="10"/>
      <color rgb="FFFF0000"/>
      <name val="Calibri"/>
      <family val="2"/>
      <scheme val="minor"/>
    </font>
    <font>
      <sz val="14"/>
      <color theme="1"/>
      <name val="Calibri"/>
      <family val="2"/>
      <scheme val="minor"/>
    </font>
    <font>
      <b/>
      <sz val="14"/>
      <name val="Arial"/>
      <family val="2"/>
    </font>
    <font>
      <b/>
      <sz val="8"/>
      <color rgb="FFFF0000"/>
      <name val="Arial"/>
      <family val="2"/>
    </font>
    <font>
      <sz val="8"/>
      <color rgb="FF000000"/>
      <name val="Arial"/>
      <family val="2"/>
    </font>
    <font>
      <b/>
      <sz val="10"/>
      <color rgb="FFFF0000"/>
      <name val="Calibri"/>
      <family val="2"/>
      <scheme val="minor"/>
    </font>
    <font>
      <sz val="11"/>
      <color rgb="FF00B0F0"/>
      <name val="Calibri"/>
      <family val="2"/>
      <scheme val="minor"/>
    </font>
    <font>
      <sz val="11"/>
      <color theme="1"/>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DDEBF6"/>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xf numFmtId="0" fontId="4" fillId="0" borderId="0" applyNumberFormat="0" applyFill="0" applyBorder="0" applyAlignment="0" applyProtection="0"/>
    <xf numFmtId="9" fontId="25" fillId="0" borderId="0" applyFont="0" applyFill="0" applyBorder="0" applyAlignment="0" applyProtection="0"/>
  </cellStyleXfs>
  <cellXfs count="124">
    <xf numFmtId="0" fontId="0" fillId="0" borderId="0" xfId="0"/>
    <xf numFmtId="0" fontId="4" fillId="0" borderId="0" xfId="1"/>
    <xf numFmtId="0" fontId="0" fillId="0" borderId="0" xfId="0" applyAlignment="1">
      <alignment horizontal="left" vertical="top"/>
    </xf>
    <xf numFmtId="0" fontId="0" fillId="4" borderId="0" xfId="0" applyFill="1"/>
    <xf numFmtId="0" fontId="9" fillId="0" borderId="22" xfId="0" applyFont="1" applyBorder="1"/>
    <xf numFmtId="0" fontId="9" fillId="0" borderId="0" xfId="0" applyFont="1" applyBorder="1"/>
    <xf numFmtId="0" fontId="9" fillId="0" borderId="15" xfId="0" applyFont="1" applyBorder="1" applyAlignment="1">
      <alignment horizontal="left" vertical="top"/>
    </xf>
    <xf numFmtId="0" fontId="9" fillId="0" borderId="21" xfId="0" applyFont="1" applyBorder="1" applyAlignment="1">
      <alignment horizontal="left" vertical="top"/>
    </xf>
    <xf numFmtId="0" fontId="11" fillId="0" borderId="22" xfId="0" applyFont="1" applyBorder="1"/>
    <xf numFmtId="0" fontId="11" fillId="0" borderId="0" xfId="0" applyFont="1" applyBorder="1"/>
    <xf numFmtId="0" fontId="11" fillId="0" borderId="0" xfId="0" applyFont="1" applyBorder="1" applyAlignment="1">
      <alignment horizontal="right"/>
    </xf>
    <xf numFmtId="0" fontId="11" fillId="0" borderId="23" xfId="0" applyFont="1" applyBorder="1"/>
    <xf numFmtId="0" fontId="11" fillId="0" borderId="20" xfId="0" applyFont="1" applyBorder="1"/>
    <xf numFmtId="0" fontId="12" fillId="0" borderId="0" xfId="0" applyFont="1" applyBorder="1" applyAlignment="1">
      <alignment horizontal="left" vertical="top" wrapText="1"/>
    </xf>
    <xf numFmtId="0" fontId="9" fillId="0" borderId="0" xfId="0" applyFont="1" applyBorder="1" applyAlignment="1">
      <alignment horizontal="left" vertical="top"/>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13" fillId="0" borderId="0" xfId="0" applyFont="1" applyAlignment="1">
      <alignment horizontal="center" vertical="center"/>
    </xf>
    <xf numFmtId="0" fontId="2" fillId="0" borderId="0" xfId="0" applyFont="1"/>
    <xf numFmtId="0" fontId="15" fillId="0" borderId="0" xfId="0" applyFont="1" applyFill="1" applyBorder="1" applyAlignment="1">
      <alignment vertical="center" wrapText="1"/>
    </xf>
    <xf numFmtId="0" fontId="2" fillId="6" borderId="4" xfId="0" applyFont="1" applyFill="1" applyBorder="1"/>
    <xf numFmtId="0" fontId="2" fillId="6" borderId="6" xfId="0" applyFont="1" applyFill="1" applyBorder="1"/>
    <xf numFmtId="0" fontId="2" fillId="6" borderId="7" xfId="0" applyFont="1" applyFill="1" applyBorder="1"/>
    <xf numFmtId="0" fontId="2" fillId="6" borderId="9" xfId="0" applyFont="1" applyFill="1" applyBorder="1"/>
    <xf numFmtId="0" fontId="6" fillId="3" borderId="31"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15" fillId="3" borderId="36" xfId="0" applyFont="1" applyFill="1" applyBorder="1" applyAlignment="1">
      <alignment vertical="center" wrapText="1"/>
    </xf>
    <xf numFmtId="0" fontId="15" fillId="3" borderId="37" xfId="0" applyFont="1" applyFill="1" applyBorder="1" applyAlignment="1">
      <alignment vertical="center" wrapText="1"/>
    </xf>
    <xf numFmtId="0" fontId="15" fillId="3" borderId="38" xfId="0" applyFont="1" applyFill="1" applyBorder="1" applyAlignment="1">
      <alignment vertical="center" wrapText="1"/>
    </xf>
    <xf numFmtId="0" fontId="2" fillId="6" borderId="1" xfId="0" applyFont="1" applyFill="1" applyBorder="1"/>
    <xf numFmtId="0" fontId="2" fillId="6" borderId="3" xfId="0" applyFont="1" applyFill="1" applyBorder="1"/>
    <xf numFmtId="0" fontId="19" fillId="0" borderId="0" xfId="0" applyFont="1"/>
    <xf numFmtId="0" fontId="19" fillId="7" borderId="35" xfId="0" applyFont="1" applyFill="1" applyBorder="1" applyAlignment="1">
      <alignment horizontal="center" vertical="center"/>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1" fontId="22" fillId="0" borderId="5" xfId="0" applyNumberFormat="1" applyFont="1" applyBorder="1" applyAlignment="1">
      <alignment horizontal="center" vertical="center" shrinkToFit="1"/>
    </xf>
    <xf numFmtId="3" fontId="22" fillId="0" borderId="5" xfId="0" applyNumberFormat="1" applyFont="1" applyBorder="1" applyAlignment="1">
      <alignment horizontal="center" vertical="center" shrinkToFit="1"/>
    </xf>
    <xf numFmtId="10" fontId="22" fillId="0" borderId="5" xfId="0" applyNumberFormat="1" applyFont="1" applyBorder="1" applyAlignment="1">
      <alignment horizontal="center" vertical="center" shrinkToFit="1"/>
    </xf>
    <xf numFmtId="1" fontId="22" fillId="0" borderId="22" xfId="0" applyNumberFormat="1" applyFont="1" applyBorder="1" applyAlignment="1">
      <alignment horizontal="left" vertical="center" shrinkToFi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1" fontId="22" fillId="0" borderId="23" xfId="0" applyNumberFormat="1" applyFont="1" applyBorder="1" applyAlignment="1">
      <alignment horizontal="left" vertical="center" shrinkToFit="1"/>
    </xf>
    <xf numFmtId="0" fontId="14" fillId="0" borderId="0" xfId="0" applyFont="1"/>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17" xfId="0" applyBorder="1" applyAlignment="1">
      <alignment horizontal="left" vertical="center" wrapText="1"/>
    </xf>
    <xf numFmtId="0" fontId="3" fillId="0" borderId="39" xfId="0" applyFont="1" applyBorder="1"/>
    <xf numFmtId="0" fontId="3" fillId="0" borderId="40" xfId="0" applyFont="1" applyBorder="1"/>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1" fontId="22" fillId="0" borderId="0" xfId="0" applyNumberFormat="1" applyFont="1" applyBorder="1" applyAlignment="1">
      <alignment horizontal="center" vertical="center" shrinkToFit="1"/>
    </xf>
    <xf numFmtId="1" fontId="22" fillId="0" borderId="20" xfId="0" applyNumberFormat="1" applyFont="1" applyBorder="1" applyAlignment="1">
      <alignment horizontal="center" vertical="center" shrinkToFit="1"/>
    </xf>
    <xf numFmtId="0" fontId="13" fillId="0" borderId="0" xfId="0" applyFont="1" applyBorder="1" applyAlignment="1">
      <alignment horizontal="center" vertical="center"/>
    </xf>
    <xf numFmtId="0" fontId="13" fillId="0" borderId="15"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0" fillId="0" borderId="0" xfId="0" applyFont="1" applyAlignment="1">
      <alignment horizontal="left" vertical="center" wrapText="1"/>
    </xf>
    <xf numFmtId="0" fontId="5" fillId="6" borderId="23" xfId="0" applyFont="1" applyFill="1" applyBorder="1" applyAlignment="1">
      <alignment horizontal="center" vertical="top" wrapText="1"/>
    </xf>
    <xf numFmtId="0" fontId="5" fillId="6" borderId="20" xfId="0" applyFont="1" applyFill="1" applyBorder="1" applyAlignment="1">
      <alignment horizontal="center" vertical="top" wrapText="1"/>
    </xf>
    <xf numFmtId="0" fontId="5" fillId="6" borderId="21" xfId="0" applyFont="1" applyFill="1" applyBorder="1" applyAlignment="1">
      <alignment horizontal="center" vertical="top"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18" fillId="4" borderId="11" xfId="0" applyFont="1" applyFill="1" applyBorder="1" applyAlignment="1">
      <alignment horizontal="center" vertical="top" wrapText="1"/>
    </xf>
    <xf numFmtId="0" fontId="18" fillId="4" borderId="12" xfId="0" applyFont="1" applyFill="1" applyBorder="1" applyAlignment="1">
      <alignment horizontal="center" vertical="top"/>
    </xf>
    <xf numFmtId="0" fontId="18" fillId="4" borderId="13" xfId="0" applyFont="1" applyFill="1" applyBorder="1" applyAlignment="1">
      <alignment horizontal="center" vertical="top"/>
    </xf>
    <xf numFmtId="0" fontId="5" fillId="8" borderId="2" xfId="0" applyFont="1" applyFill="1" applyBorder="1" applyAlignment="1">
      <alignment horizontal="left" vertical="top" wrapText="1"/>
    </xf>
    <xf numFmtId="0" fontId="5" fillId="8" borderId="3" xfId="0" applyFont="1" applyFill="1" applyBorder="1" applyAlignment="1">
      <alignment horizontal="left" vertical="top" wrapText="1"/>
    </xf>
    <xf numFmtId="0" fontId="5" fillId="8" borderId="5" xfId="0" applyFont="1" applyFill="1" applyBorder="1" applyAlignment="1">
      <alignment horizontal="left" vertical="top" wrapText="1"/>
    </xf>
    <xf numFmtId="0" fontId="5" fillId="8" borderId="6"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8" borderId="9" xfId="0" applyFont="1" applyFill="1" applyBorder="1" applyAlignment="1">
      <alignment horizontal="left" vertical="top" wrapText="1"/>
    </xf>
    <xf numFmtId="0" fontId="5" fillId="4" borderId="1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0" fillId="2" borderId="11" xfId="0" applyFill="1" applyBorder="1" applyAlignment="1">
      <alignment horizontal="center"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5" borderId="11" xfId="0" applyFill="1" applyBorder="1" applyAlignment="1">
      <alignment horizontal="center" vertical="top"/>
    </xf>
    <xf numFmtId="0" fontId="0" fillId="5" borderId="12" xfId="0" applyFill="1" applyBorder="1" applyAlignment="1">
      <alignment horizontal="center" vertical="top"/>
    </xf>
    <xf numFmtId="0" fontId="0" fillId="5" borderId="13" xfId="0" applyFill="1" applyBorder="1" applyAlignment="1">
      <alignment horizontal="center" vertical="top"/>
    </xf>
    <xf numFmtId="0" fontId="20" fillId="0" borderId="1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9" xfId="0" applyFont="1" applyBorder="1" applyAlignment="1">
      <alignment horizontal="center" vertical="center" wrapText="1"/>
    </xf>
    <xf numFmtId="0" fontId="5" fillId="2" borderId="23" xfId="0" applyFont="1" applyFill="1" applyBorder="1" applyAlignment="1">
      <alignment horizontal="center" vertical="top" wrapText="1"/>
    </xf>
    <xf numFmtId="0" fontId="5" fillId="2" borderId="20" xfId="0" applyFont="1" applyFill="1" applyBorder="1" applyAlignment="1">
      <alignment horizontal="center" vertical="top" wrapText="1"/>
    </xf>
    <xf numFmtId="0" fontId="5" fillId="2" borderId="21" xfId="0" applyFont="1" applyFill="1" applyBorder="1" applyAlignment="1">
      <alignment horizontal="center"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1" fillId="0" borderId="12" xfId="0" applyFont="1" applyBorder="1" applyAlignment="1">
      <alignment horizontal="center" vertical="center"/>
    </xf>
    <xf numFmtId="0" fontId="11" fillId="0" borderId="20" xfId="0" applyFont="1" applyBorder="1" applyAlignment="1">
      <alignment horizontal="center"/>
    </xf>
    <xf numFmtId="14" fontId="11" fillId="0" borderId="20" xfId="0" applyNumberFormat="1" applyFont="1" applyBorder="1" applyAlignment="1">
      <alignment horizontal="center"/>
    </xf>
    <xf numFmtId="0" fontId="11" fillId="0" borderId="10" xfId="0" applyFont="1" applyBorder="1" applyAlignment="1">
      <alignment horizontal="center" vertical="center"/>
    </xf>
    <xf numFmtId="0" fontId="1" fillId="0" borderId="23" xfId="0" applyFont="1" applyBorder="1" applyAlignment="1">
      <alignment horizontal="center" vertical="center" wrapText="1"/>
    </xf>
    <xf numFmtId="0" fontId="1" fillId="0" borderId="21" xfId="0" applyFont="1" applyBorder="1" applyAlignment="1">
      <alignment horizontal="center" vertical="center"/>
    </xf>
    <xf numFmtId="0" fontId="0" fillId="4" borderId="7" xfId="0" applyFill="1" applyBorder="1" applyAlignment="1">
      <alignment horizontal="left"/>
    </xf>
    <xf numFmtId="0" fontId="0" fillId="4" borderId="8" xfId="0" applyFill="1" applyBorder="1" applyAlignment="1">
      <alignment horizontal="left"/>
    </xf>
    <xf numFmtId="0" fontId="0" fillId="4" borderId="9" xfId="0" applyFill="1" applyBorder="1" applyAlignment="1">
      <alignment horizontal="left"/>
    </xf>
    <xf numFmtId="0" fontId="14" fillId="0" borderId="0" xfId="0" applyFont="1" applyAlignment="1">
      <alignment horizontal="left"/>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7" fillId="4" borderId="4" xfId="0" applyFont="1" applyFill="1" applyBorder="1" applyAlignment="1">
      <alignment horizontal="left"/>
    </xf>
    <xf numFmtId="0" fontId="7" fillId="4" borderId="5" xfId="0" applyFont="1" applyFill="1" applyBorder="1" applyAlignment="1">
      <alignment horizontal="left"/>
    </xf>
    <xf numFmtId="0" fontId="7" fillId="4" borderId="6" xfId="0" applyFont="1" applyFill="1" applyBorder="1" applyAlignment="1">
      <alignment horizontal="left"/>
    </xf>
    <xf numFmtId="9" fontId="22" fillId="0" borderId="5" xfId="2" applyFont="1" applyBorder="1" applyAlignment="1">
      <alignment horizontal="center" vertical="center" shrinkToFit="1"/>
    </xf>
    <xf numFmtId="1" fontId="22" fillId="0" borderId="6" xfId="0" applyNumberFormat="1" applyFont="1" applyBorder="1" applyAlignment="1">
      <alignment horizontal="center" vertical="center" shrinkToFit="1"/>
    </xf>
    <xf numFmtId="9" fontId="13" fillId="0" borderId="5" xfId="2" applyFont="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FE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2638425</xdr:colOff>
      <xdr:row>10</xdr:row>
      <xdr:rowOff>171450</xdr:rowOff>
    </xdr:from>
    <xdr:ext cx="184731" cy="264560"/>
    <xdr:sp macro="" textlink="">
      <xdr:nvSpPr>
        <xdr:cNvPr id="2" name="TextBox 1">
          <a:extLst>
            <a:ext uri="{FF2B5EF4-FFF2-40B4-BE49-F238E27FC236}">
              <a16:creationId xmlns:a16="http://schemas.microsoft.com/office/drawing/2014/main" id="{99787D45-DB7B-49A1-A09C-E45E53696039}"/>
            </a:ext>
          </a:extLst>
        </xdr:cNvPr>
        <xdr:cNvSpPr txBox="1"/>
      </xdr:nvSpPr>
      <xdr:spPr>
        <a:xfrm>
          <a:off x="3200400" y="188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224790</xdr:colOff>
      <xdr:row>34</xdr:row>
      <xdr:rowOff>40005</xdr:rowOff>
    </xdr:from>
    <xdr:to>
      <xdr:col>12</xdr:col>
      <xdr:colOff>134736</xdr:colOff>
      <xdr:row>89</xdr:row>
      <xdr:rowOff>75770</xdr:rowOff>
    </xdr:to>
    <xdr:pic>
      <xdr:nvPicPr>
        <xdr:cNvPr id="3" name="Picture 2">
          <a:extLst>
            <a:ext uri="{FF2B5EF4-FFF2-40B4-BE49-F238E27FC236}">
              <a16:creationId xmlns:a16="http://schemas.microsoft.com/office/drawing/2014/main" id="{2D03A813-477A-4788-B892-2841D39E27B4}"/>
            </a:ext>
          </a:extLst>
        </xdr:cNvPr>
        <xdr:cNvPicPr>
          <a:picLocks noChangeAspect="1"/>
        </xdr:cNvPicPr>
      </xdr:nvPicPr>
      <xdr:blipFill rotWithShape="1">
        <a:blip xmlns:r="http://schemas.openxmlformats.org/officeDocument/2006/relationships" r:embed="rId1"/>
        <a:srcRect l="32504" t="19226" r="37232" b="3833"/>
        <a:stretch/>
      </xdr:blipFill>
      <xdr:spPr>
        <a:xfrm>
          <a:off x="1437063" y="8006369"/>
          <a:ext cx="7187392" cy="9560765"/>
        </a:xfrm>
        <a:prstGeom prst="rect">
          <a:avLst/>
        </a:prstGeom>
      </xdr:spPr>
    </xdr:pic>
    <xdr:clientData/>
  </xdr:twoCellAnchor>
  <xdr:twoCellAnchor editAs="oneCell">
    <xdr:from>
      <xdr:col>0</xdr:col>
      <xdr:colOff>217515</xdr:colOff>
      <xdr:row>89</xdr:row>
      <xdr:rowOff>155863</xdr:rowOff>
    </xdr:from>
    <xdr:to>
      <xdr:col>12</xdr:col>
      <xdr:colOff>134736</xdr:colOff>
      <xdr:row>148</xdr:row>
      <xdr:rowOff>20838</xdr:rowOff>
    </xdr:to>
    <xdr:pic>
      <xdr:nvPicPr>
        <xdr:cNvPr id="4" name="Picture 3">
          <a:extLst>
            <a:ext uri="{FF2B5EF4-FFF2-40B4-BE49-F238E27FC236}">
              <a16:creationId xmlns:a16="http://schemas.microsoft.com/office/drawing/2014/main" id="{A1558417-AD4F-4C0A-8506-87858697E6E4}"/>
            </a:ext>
          </a:extLst>
        </xdr:cNvPr>
        <xdr:cNvPicPr>
          <a:picLocks noChangeAspect="1"/>
        </xdr:cNvPicPr>
      </xdr:nvPicPr>
      <xdr:blipFill rotWithShape="1">
        <a:blip xmlns:r="http://schemas.openxmlformats.org/officeDocument/2006/relationships" r:embed="rId2"/>
        <a:srcRect l="37039" t="33402" r="40496" b="8351"/>
        <a:stretch/>
      </xdr:blipFill>
      <xdr:spPr>
        <a:xfrm>
          <a:off x="1429788" y="17647227"/>
          <a:ext cx="7194667" cy="10078893"/>
        </a:xfrm>
        <a:prstGeom prst="rect">
          <a:avLst/>
        </a:prstGeom>
      </xdr:spPr>
    </xdr:pic>
    <xdr:clientData/>
  </xdr:twoCellAnchor>
  <xdr:twoCellAnchor editAs="oneCell">
    <xdr:from>
      <xdr:col>0</xdr:col>
      <xdr:colOff>265488</xdr:colOff>
      <xdr:row>149</xdr:row>
      <xdr:rowOff>38445</xdr:rowOff>
    </xdr:from>
    <xdr:to>
      <xdr:col>11</xdr:col>
      <xdr:colOff>536863</xdr:colOff>
      <xdr:row>203</xdr:row>
      <xdr:rowOff>133101</xdr:rowOff>
    </xdr:to>
    <xdr:pic>
      <xdr:nvPicPr>
        <xdr:cNvPr id="5" name="Picture 4">
          <a:extLst>
            <a:ext uri="{FF2B5EF4-FFF2-40B4-BE49-F238E27FC236}">
              <a16:creationId xmlns:a16="http://schemas.microsoft.com/office/drawing/2014/main" id="{32D92725-6FF3-4EDE-B419-73647528063C}"/>
            </a:ext>
          </a:extLst>
        </xdr:cNvPr>
        <xdr:cNvPicPr>
          <a:picLocks noChangeAspect="1"/>
        </xdr:cNvPicPr>
      </xdr:nvPicPr>
      <xdr:blipFill rotWithShape="1">
        <a:blip xmlns:r="http://schemas.openxmlformats.org/officeDocument/2006/relationships" r:embed="rId3"/>
        <a:srcRect l="36954" t="31654" r="40037" b="10428"/>
        <a:stretch/>
      </xdr:blipFill>
      <xdr:spPr>
        <a:xfrm>
          <a:off x="1477761" y="27920718"/>
          <a:ext cx="6938875" cy="9455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fdotwww.blob.core.windows.net/sitefinity/docs/default-source/planning/systems/systems-management/document-repository/qlos/fdot_qlos_handbook_2023.pdf?sfvrsn=61af10e3_4" TargetMode="External"/><Relationship Id="rId1" Type="http://schemas.openxmlformats.org/officeDocument/2006/relationships/hyperlink" Target="https://fdotwww.blob.core.windows.net/sitefinity/docs/default-source/environment/pubs/final-practitioners-handbook---december-2018-version.pdf?sfvrsn=95bb91d6_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9B61-972E-45B9-823E-DDBF0FD6B361}">
  <sheetPr>
    <tabColor rgb="FFFFFF00"/>
  </sheetPr>
  <dimension ref="A1:B12"/>
  <sheetViews>
    <sheetView tabSelected="1" zoomScale="145" zoomScaleNormal="145" workbookViewId="0">
      <selection activeCell="B3" sqref="B3"/>
    </sheetView>
  </sheetViews>
  <sheetFormatPr defaultRowHeight="15" x14ac:dyDescent="0.25"/>
  <cols>
    <col min="1" max="1" width="20.7109375" customWidth="1"/>
    <col min="2" max="2" width="114" customWidth="1"/>
  </cols>
  <sheetData>
    <row r="1" spans="1:2" ht="45" customHeight="1" x14ac:dyDescent="0.25">
      <c r="A1" s="62" t="s">
        <v>64</v>
      </c>
      <c r="B1" s="62"/>
    </row>
    <row r="2" spans="1:2" ht="15.75" thickBot="1" x14ac:dyDescent="0.3"/>
    <row r="3" spans="1:2" ht="75" customHeight="1" x14ac:dyDescent="0.25">
      <c r="B3" s="48" t="s">
        <v>72</v>
      </c>
    </row>
    <row r="4" spans="1:2" ht="44.25" customHeight="1" x14ac:dyDescent="0.25">
      <c r="B4" s="49" t="s">
        <v>75</v>
      </c>
    </row>
    <row r="5" spans="1:2" x14ac:dyDescent="0.25">
      <c r="B5" s="49" t="s">
        <v>65</v>
      </c>
    </row>
    <row r="6" spans="1:2" ht="30" x14ac:dyDescent="0.25">
      <c r="B6" s="49" t="s">
        <v>66</v>
      </c>
    </row>
    <row r="7" spans="1:2" x14ac:dyDescent="0.25">
      <c r="B7" s="49" t="s">
        <v>67</v>
      </c>
    </row>
    <row r="8" spans="1:2" x14ac:dyDescent="0.25">
      <c r="B8" s="49" t="s">
        <v>68</v>
      </c>
    </row>
    <row r="9" spans="1:2" ht="30.75" thickBot="1" x14ac:dyDescent="0.3">
      <c r="B9" s="50" t="s">
        <v>69</v>
      </c>
    </row>
    <row r="11" spans="1:2" x14ac:dyDescent="0.25">
      <c r="A11" s="3" t="s">
        <v>23</v>
      </c>
    </row>
    <row r="12" spans="1:2" x14ac:dyDescent="0.25">
      <c r="A12" s="3" t="s">
        <v>73</v>
      </c>
    </row>
  </sheetData>
  <mergeCells count="1">
    <mergeCell ref="A1:B1"/>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79D15-4EDA-4620-B066-75EB91678868}">
  <sheetPr>
    <tabColor rgb="FF00B050"/>
  </sheetPr>
  <dimension ref="A1:AD49"/>
  <sheetViews>
    <sheetView zoomScaleNormal="100" workbookViewId="0">
      <selection activeCell="K15" sqref="K15"/>
    </sheetView>
  </sheetViews>
  <sheetFormatPr defaultColWidth="9.140625" defaultRowHeight="15" x14ac:dyDescent="0.25"/>
  <cols>
    <col min="1" max="1" width="8.42578125" style="2" bestFit="1" customWidth="1"/>
    <col min="2" max="2" width="26.140625" style="2" customWidth="1"/>
    <col min="3" max="3" width="22.140625" style="2" customWidth="1"/>
    <col min="4" max="4" width="22.42578125" style="2" customWidth="1"/>
    <col min="5" max="5" width="9.7109375" style="2" customWidth="1"/>
    <col min="6" max="6" width="8.5703125" style="2" customWidth="1"/>
    <col min="7" max="7" width="10.42578125" style="2" hidden="1" customWidth="1"/>
    <col min="8" max="8" width="9.7109375" style="2" customWidth="1"/>
    <col min="9" max="9" width="9.7109375" style="2" hidden="1" customWidth="1"/>
    <col min="10" max="10" width="12" style="2" customWidth="1"/>
    <col min="11" max="11" width="10.42578125" style="2" customWidth="1"/>
    <col min="12" max="12" width="7.42578125" style="2" customWidth="1"/>
    <col min="13" max="13" width="7.140625" style="2" customWidth="1"/>
    <col min="14" max="14" width="6.5703125" style="2" customWidth="1"/>
    <col min="15" max="15" width="10.140625" style="2" customWidth="1"/>
    <col min="16" max="16" width="8.7109375" style="2" hidden="1" customWidth="1"/>
    <col min="17" max="17" width="9" style="2" hidden="1" customWidth="1"/>
    <col min="18" max="20" width="10" style="2" customWidth="1"/>
    <col min="21" max="24" width="9.140625" style="2"/>
    <col min="25" max="25" width="10" style="2" customWidth="1"/>
    <col min="26" max="29" width="9.140625" style="2"/>
    <col min="30" max="30" width="10.140625" style="2" customWidth="1"/>
    <col min="31" max="16384" width="9.140625" style="2"/>
  </cols>
  <sheetData>
    <row r="1" spans="1:30" ht="33" customHeight="1" thickBot="1" x14ac:dyDescent="0.3">
      <c r="B1" s="70" t="s">
        <v>74</v>
      </c>
      <c r="C1" s="71"/>
      <c r="D1" s="71"/>
      <c r="E1" s="71"/>
      <c r="F1" s="71"/>
      <c r="G1" s="71"/>
      <c r="H1" s="71"/>
      <c r="I1" s="71"/>
      <c r="J1" s="71"/>
      <c r="K1" s="71"/>
      <c r="L1" s="71"/>
      <c r="M1" s="71"/>
      <c r="N1" s="71"/>
      <c r="O1" s="71"/>
      <c r="P1" s="71"/>
      <c r="Q1" s="71"/>
      <c r="R1" s="72"/>
      <c r="S1" s="79" t="s">
        <v>55</v>
      </c>
      <c r="T1" s="80"/>
      <c r="U1" s="80"/>
      <c r="V1" s="80"/>
      <c r="W1" s="80"/>
      <c r="X1" s="80"/>
      <c r="Y1" s="80"/>
      <c r="Z1" s="80"/>
      <c r="AA1" s="80"/>
      <c r="AB1" s="80"/>
      <c r="AC1" s="80"/>
      <c r="AD1" s="81"/>
    </row>
    <row r="2" spans="1:30" ht="28.5" customHeight="1" thickBot="1" x14ac:dyDescent="0.3">
      <c r="B2" s="93" t="s">
        <v>54</v>
      </c>
      <c r="C2" s="94"/>
      <c r="D2" s="94"/>
      <c r="E2" s="94"/>
      <c r="F2" s="94"/>
      <c r="G2" s="94"/>
      <c r="H2" s="94"/>
      <c r="I2" s="94"/>
      <c r="J2" s="94"/>
      <c r="K2" s="94"/>
      <c r="L2" s="94"/>
      <c r="M2" s="94"/>
      <c r="N2" s="94"/>
      <c r="O2" s="94"/>
      <c r="P2" s="94"/>
      <c r="Q2" s="94"/>
      <c r="R2" s="95"/>
      <c r="S2" s="82"/>
      <c r="T2" s="83"/>
      <c r="U2" s="83"/>
      <c r="V2" s="83"/>
      <c r="W2" s="83"/>
      <c r="X2" s="83"/>
      <c r="Y2" s="83"/>
      <c r="Z2" s="83"/>
      <c r="AA2" s="83"/>
      <c r="AB2" s="83"/>
      <c r="AC2" s="83"/>
      <c r="AD2" s="84"/>
    </row>
    <row r="3" spans="1:30" x14ac:dyDescent="0.25">
      <c r="B3" s="53" t="s">
        <v>42</v>
      </c>
      <c r="C3" s="73"/>
      <c r="D3" s="73"/>
      <c r="E3" s="73"/>
      <c r="F3" s="73"/>
      <c r="G3" s="73"/>
      <c r="H3" s="73"/>
      <c r="I3" s="73"/>
      <c r="J3" s="73"/>
      <c r="K3" s="73"/>
      <c r="L3" s="73"/>
      <c r="M3" s="73"/>
      <c r="N3" s="73"/>
      <c r="O3" s="73"/>
      <c r="P3" s="73"/>
      <c r="Q3" s="73"/>
      <c r="R3" s="74"/>
      <c r="S3" s="83"/>
      <c r="T3" s="83"/>
      <c r="U3" s="83"/>
      <c r="V3" s="83"/>
      <c r="W3" s="83"/>
      <c r="X3" s="83"/>
      <c r="Y3" s="83"/>
      <c r="Z3" s="83"/>
      <c r="AA3" s="83"/>
      <c r="AB3" s="83"/>
      <c r="AC3" s="83"/>
      <c r="AD3" s="84"/>
    </row>
    <row r="4" spans="1:30" x14ac:dyDescent="0.25">
      <c r="B4" s="54" t="s">
        <v>43</v>
      </c>
      <c r="C4" s="75"/>
      <c r="D4" s="75"/>
      <c r="E4" s="75"/>
      <c r="F4" s="75"/>
      <c r="G4" s="75"/>
      <c r="H4" s="75"/>
      <c r="I4" s="75"/>
      <c r="J4" s="75"/>
      <c r="K4" s="75"/>
      <c r="L4" s="75"/>
      <c r="M4" s="75"/>
      <c r="N4" s="75"/>
      <c r="O4" s="75"/>
      <c r="P4" s="75"/>
      <c r="Q4" s="75"/>
      <c r="R4" s="76"/>
      <c r="S4" s="83"/>
      <c r="T4" s="83"/>
      <c r="U4" s="83"/>
      <c r="V4" s="83"/>
      <c r="W4" s="83"/>
      <c r="X4" s="83"/>
      <c r="Y4" s="83"/>
      <c r="Z4" s="83"/>
      <c r="AA4" s="83"/>
      <c r="AB4" s="83"/>
      <c r="AC4" s="83"/>
      <c r="AD4" s="84"/>
    </row>
    <row r="5" spans="1:30" x14ac:dyDescent="0.25">
      <c r="B5" s="54" t="s">
        <v>48</v>
      </c>
      <c r="C5" s="75"/>
      <c r="D5" s="75"/>
      <c r="E5" s="75"/>
      <c r="F5" s="75"/>
      <c r="G5" s="75"/>
      <c r="H5" s="75"/>
      <c r="I5" s="75"/>
      <c r="J5" s="75"/>
      <c r="K5" s="75"/>
      <c r="L5" s="75"/>
      <c r="M5" s="75"/>
      <c r="N5" s="75"/>
      <c r="O5" s="75"/>
      <c r="P5" s="75"/>
      <c r="Q5" s="75"/>
      <c r="R5" s="76"/>
      <c r="S5" s="83"/>
      <c r="T5" s="83"/>
      <c r="U5" s="83"/>
      <c r="V5" s="83"/>
      <c r="W5" s="83"/>
      <c r="X5" s="83"/>
      <c r="Y5" s="83"/>
      <c r="Z5" s="83"/>
      <c r="AA5" s="83"/>
      <c r="AB5" s="83"/>
      <c r="AC5" s="83"/>
      <c r="AD5" s="84"/>
    </row>
    <row r="6" spans="1:30" ht="15.75" thickBot="1" x14ac:dyDescent="0.3">
      <c r="B6" s="55" t="s">
        <v>44</v>
      </c>
      <c r="C6" s="77"/>
      <c r="D6" s="77"/>
      <c r="E6" s="77"/>
      <c r="F6" s="77"/>
      <c r="G6" s="77"/>
      <c r="H6" s="77"/>
      <c r="I6" s="77"/>
      <c r="J6" s="77"/>
      <c r="K6" s="77"/>
      <c r="L6" s="77"/>
      <c r="M6" s="77"/>
      <c r="N6" s="77"/>
      <c r="O6" s="77"/>
      <c r="P6" s="77"/>
      <c r="Q6" s="77"/>
      <c r="R6" s="78"/>
      <c r="S6" s="85"/>
      <c r="T6" s="85"/>
      <c r="U6" s="85"/>
      <c r="V6" s="85"/>
      <c r="W6" s="85"/>
      <c r="X6" s="85"/>
      <c r="Y6" s="85"/>
      <c r="Z6" s="85"/>
      <c r="AA6" s="85"/>
      <c r="AB6" s="85"/>
      <c r="AC6" s="85"/>
      <c r="AD6" s="86"/>
    </row>
    <row r="7" spans="1:30" ht="15.75" customHeight="1" thickBot="1" x14ac:dyDescent="0.3">
      <c r="B7" s="96" t="s">
        <v>34</v>
      </c>
      <c r="C7" s="97"/>
      <c r="D7" s="97"/>
      <c r="E7" s="97"/>
      <c r="F7" s="98"/>
      <c r="G7" s="63" t="s">
        <v>41</v>
      </c>
      <c r="H7" s="64"/>
      <c r="I7" s="64"/>
      <c r="J7" s="64"/>
      <c r="K7" s="64"/>
      <c r="L7" s="64"/>
      <c r="M7" s="64"/>
      <c r="N7" s="64"/>
      <c r="O7" s="64"/>
      <c r="P7" s="64"/>
      <c r="Q7" s="64"/>
      <c r="R7" s="65"/>
      <c r="S7" s="66" t="s">
        <v>71</v>
      </c>
      <c r="T7" s="68" t="s">
        <v>27</v>
      </c>
      <c r="U7" s="87" t="s">
        <v>35</v>
      </c>
      <c r="V7" s="88"/>
      <c r="W7" s="88"/>
      <c r="X7" s="88"/>
      <c r="Y7" s="89"/>
      <c r="Z7" s="90" t="s">
        <v>36</v>
      </c>
      <c r="AA7" s="91"/>
      <c r="AB7" s="91"/>
      <c r="AC7" s="91"/>
      <c r="AD7" s="92"/>
    </row>
    <row r="8" spans="1:30" ht="49.5" customHeight="1" thickBot="1" x14ac:dyDescent="0.3">
      <c r="A8" s="30" t="s">
        <v>61</v>
      </c>
      <c r="B8" s="15" t="s">
        <v>31</v>
      </c>
      <c r="C8" s="16" t="s">
        <v>33</v>
      </c>
      <c r="D8" s="16" t="s">
        <v>32</v>
      </c>
      <c r="E8" s="16" t="s">
        <v>28</v>
      </c>
      <c r="F8" s="17" t="s">
        <v>51</v>
      </c>
      <c r="G8" s="17" t="s">
        <v>50</v>
      </c>
      <c r="H8" s="17" t="s">
        <v>25</v>
      </c>
      <c r="I8" s="17" t="s">
        <v>49</v>
      </c>
      <c r="J8" s="17" t="s">
        <v>56</v>
      </c>
      <c r="K8" s="18" t="s">
        <v>3</v>
      </c>
      <c r="L8" s="18" t="s">
        <v>0</v>
      </c>
      <c r="M8" s="18" t="s">
        <v>70</v>
      </c>
      <c r="N8" s="18" t="s">
        <v>1</v>
      </c>
      <c r="O8" s="17" t="s">
        <v>2</v>
      </c>
      <c r="P8" s="18" t="s">
        <v>52</v>
      </c>
      <c r="Q8" s="18" t="s">
        <v>53</v>
      </c>
      <c r="R8" s="19" t="s">
        <v>13</v>
      </c>
      <c r="S8" s="67"/>
      <c r="T8" s="69"/>
      <c r="U8" s="29" t="s">
        <v>26</v>
      </c>
      <c r="V8" s="27" t="s">
        <v>5</v>
      </c>
      <c r="W8" s="27" t="s">
        <v>4</v>
      </c>
      <c r="X8" s="27" t="s">
        <v>7</v>
      </c>
      <c r="Y8" s="28" t="s">
        <v>6</v>
      </c>
      <c r="Z8" s="29" t="s">
        <v>26</v>
      </c>
      <c r="AA8" s="27" t="s">
        <v>5</v>
      </c>
      <c r="AB8" s="27" t="s">
        <v>4</v>
      </c>
      <c r="AC8" s="27" t="s">
        <v>7</v>
      </c>
      <c r="AD8" s="28" t="s">
        <v>6</v>
      </c>
    </row>
    <row r="9" spans="1:30" x14ac:dyDescent="0.25">
      <c r="A9" s="20">
        <v>1</v>
      </c>
      <c r="B9" s="38" t="s">
        <v>14</v>
      </c>
      <c r="C9" s="39"/>
      <c r="D9" s="39"/>
      <c r="E9" s="39"/>
      <c r="F9" s="40"/>
      <c r="G9" s="41"/>
      <c r="H9" s="41"/>
      <c r="I9" s="41"/>
      <c r="J9" s="41"/>
      <c r="K9" s="121"/>
      <c r="L9" s="121"/>
      <c r="M9" s="121"/>
      <c r="N9" s="121"/>
      <c r="O9" s="121"/>
      <c r="P9" s="42"/>
      <c r="Q9" s="42"/>
      <c r="R9" s="122"/>
      <c r="S9" s="43"/>
      <c r="T9" s="56" t="str">
        <f>IF(S9='Drop Down'!$E$2,'RAW TRAFFIC DATA'!$H9,IF(S9='Drop Down'!$E$3,'RAW TRAFFIC DATA'!$J9,"N/A"))</f>
        <v>N/A</v>
      </c>
      <c r="U9" s="58" t="e">
        <f>ROUNDUP($T9*$K9,0)</f>
        <v>#VALUE!</v>
      </c>
      <c r="V9" s="58" t="e">
        <f>ROUNDUP($T9*$L9,0)</f>
        <v>#VALUE!</v>
      </c>
      <c r="W9" s="58" t="e">
        <f>ROUNDUP($T9*M9,0)</f>
        <v>#VALUE!</v>
      </c>
      <c r="X9" s="58" t="e">
        <f>ROUNDUP($T9*$N9,0)</f>
        <v>#VALUE!</v>
      </c>
      <c r="Y9" s="58" t="e">
        <f>ROUNDUP(T9*$O9,0)</f>
        <v>#VALUE!</v>
      </c>
      <c r="Z9" s="58" t="e">
        <f>ROUNDUP($U9/$F9,0)</f>
        <v>#VALUE!</v>
      </c>
      <c r="AA9" s="58" t="e">
        <f>ROUNDUP($V9/$F9,0)</f>
        <v>#VALUE!</v>
      </c>
      <c r="AB9" s="58" t="e">
        <f>ROUNDUP($W9/$F9,0)</f>
        <v>#VALUE!</v>
      </c>
      <c r="AC9" s="58" t="e">
        <f>ROUNDUP($X9/$F9,0)</f>
        <v>#VALUE!</v>
      </c>
      <c r="AD9" s="59" t="e">
        <f>ROUNDUP($Y9/$F9,0)</f>
        <v>#VALUE!</v>
      </c>
    </row>
    <row r="10" spans="1:30" x14ac:dyDescent="0.25">
      <c r="A10" s="20">
        <v>2</v>
      </c>
      <c r="B10" s="38" t="s">
        <v>14</v>
      </c>
      <c r="C10" s="39"/>
      <c r="D10" s="39"/>
      <c r="E10" s="39"/>
      <c r="F10" s="40"/>
      <c r="G10" s="41"/>
      <c r="H10" s="41"/>
      <c r="I10" s="41"/>
      <c r="J10" s="41"/>
      <c r="K10" s="121"/>
      <c r="L10" s="121"/>
      <c r="M10" s="121"/>
      <c r="N10" s="121"/>
      <c r="O10" s="121"/>
      <c r="P10" s="42"/>
      <c r="Q10" s="42"/>
      <c r="R10" s="122"/>
      <c r="S10" s="43"/>
      <c r="T10" s="56" t="str">
        <f>IF(S10='Drop Down'!$E$2,'RAW TRAFFIC DATA'!$H10,IF(S10='Drop Down'!$E$3,'RAW TRAFFIC DATA'!$J10,"N/A"))</f>
        <v>N/A</v>
      </c>
      <c r="U10" s="58" t="e">
        <f t="shared" ref="U10:U38" si="0">ROUNDUP($T10*$K10,0)</f>
        <v>#VALUE!</v>
      </c>
      <c r="V10" s="58" t="e">
        <f t="shared" ref="V10:V38" si="1">ROUNDUP($T10*$L10,0)</f>
        <v>#VALUE!</v>
      </c>
      <c r="W10" s="58" t="e">
        <f t="shared" ref="W10:W38" si="2">ROUNDUP($T10*M10,0)</f>
        <v>#VALUE!</v>
      </c>
      <c r="X10" s="58" t="e">
        <f t="shared" ref="X10:X38" si="3">ROUNDUP($T10*$N10,0)</f>
        <v>#VALUE!</v>
      </c>
      <c r="Y10" s="58" t="e">
        <f t="shared" ref="Y10:Y38" si="4">ROUNDUP(T10*$O10,0)</f>
        <v>#VALUE!</v>
      </c>
      <c r="Z10" s="58" t="e">
        <f t="shared" ref="Z10:Z38" si="5">ROUNDUP($U10/$F10,0)</f>
        <v>#VALUE!</v>
      </c>
      <c r="AA10" s="58" t="e">
        <f t="shared" ref="AA10:AA38" si="6">ROUNDUP($V10/$F10,0)</f>
        <v>#VALUE!</v>
      </c>
      <c r="AB10" s="58" t="e">
        <f t="shared" ref="AB10:AB38" si="7">ROUNDUP($W10/$F10,0)</f>
        <v>#VALUE!</v>
      </c>
      <c r="AC10" s="58" t="e">
        <f t="shared" ref="AC10:AC38" si="8">ROUNDUP($X10/$F10,0)</f>
        <v>#VALUE!</v>
      </c>
      <c r="AD10" s="59" t="e">
        <f t="shared" ref="AD10:AD38" si="9">ROUNDUP($Y10/$F10,0)</f>
        <v>#VALUE!</v>
      </c>
    </row>
    <row r="11" spans="1:30" x14ac:dyDescent="0.25">
      <c r="A11" s="20">
        <v>3</v>
      </c>
      <c r="B11" s="38" t="s">
        <v>14</v>
      </c>
      <c r="C11" s="39"/>
      <c r="D11" s="39"/>
      <c r="E11" s="39"/>
      <c r="F11" s="40"/>
      <c r="G11" s="41"/>
      <c r="H11" s="41"/>
      <c r="I11" s="41"/>
      <c r="J11" s="41"/>
      <c r="K11" s="121"/>
      <c r="L11" s="121"/>
      <c r="M11" s="121"/>
      <c r="N11" s="121"/>
      <c r="O11" s="121"/>
      <c r="P11" s="42"/>
      <c r="Q11" s="42"/>
      <c r="R11" s="122"/>
      <c r="S11" s="43"/>
      <c r="T11" s="56" t="str">
        <f>IF(S11='Drop Down'!$E$2,'RAW TRAFFIC DATA'!$H11,IF(S11='Drop Down'!$E$3,'RAW TRAFFIC DATA'!$J11,"N/A"))</f>
        <v>N/A</v>
      </c>
      <c r="U11" s="58" t="e">
        <f t="shared" si="0"/>
        <v>#VALUE!</v>
      </c>
      <c r="V11" s="58" t="e">
        <f t="shared" si="1"/>
        <v>#VALUE!</v>
      </c>
      <c r="W11" s="58" t="e">
        <f t="shared" si="2"/>
        <v>#VALUE!</v>
      </c>
      <c r="X11" s="58" t="e">
        <f t="shared" si="3"/>
        <v>#VALUE!</v>
      </c>
      <c r="Y11" s="58" t="e">
        <f t="shared" si="4"/>
        <v>#VALUE!</v>
      </c>
      <c r="Z11" s="58" t="e">
        <f t="shared" si="5"/>
        <v>#VALUE!</v>
      </c>
      <c r="AA11" s="58" t="e">
        <f t="shared" si="6"/>
        <v>#VALUE!</v>
      </c>
      <c r="AB11" s="58" t="e">
        <f t="shared" si="7"/>
        <v>#VALUE!</v>
      </c>
      <c r="AC11" s="58" t="e">
        <f t="shared" si="8"/>
        <v>#VALUE!</v>
      </c>
      <c r="AD11" s="59" t="e">
        <f t="shared" si="9"/>
        <v>#VALUE!</v>
      </c>
    </row>
    <row r="12" spans="1:30" x14ac:dyDescent="0.25">
      <c r="A12" s="20">
        <v>4</v>
      </c>
      <c r="B12" s="38" t="s">
        <v>14</v>
      </c>
      <c r="C12" s="39"/>
      <c r="D12" s="39"/>
      <c r="E12" s="39"/>
      <c r="F12" s="40"/>
      <c r="G12" s="41"/>
      <c r="H12" s="41"/>
      <c r="I12" s="41"/>
      <c r="J12" s="41"/>
      <c r="K12" s="121"/>
      <c r="L12" s="121"/>
      <c r="M12" s="121"/>
      <c r="N12" s="121"/>
      <c r="O12" s="121"/>
      <c r="P12" s="42"/>
      <c r="Q12" s="42"/>
      <c r="R12" s="122"/>
      <c r="S12" s="43"/>
      <c r="T12" s="56" t="str">
        <f>IF(S12='Drop Down'!$E$2,'RAW TRAFFIC DATA'!$H12,IF(S12='Drop Down'!$E$3,'RAW TRAFFIC DATA'!$J12,"N/A"))</f>
        <v>N/A</v>
      </c>
      <c r="U12" s="58" t="e">
        <f t="shared" si="0"/>
        <v>#VALUE!</v>
      </c>
      <c r="V12" s="58" t="e">
        <f t="shared" si="1"/>
        <v>#VALUE!</v>
      </c>
      <c r="W12" s="58" t="e">
        <f t="shared" si="2"/>
        <v>#VALUE!</v>
      </c>
      <c r="X12" s="58" t="e">
        <f t="shared" si="3"/>
        <v>#VALUE!</v>
      </c>
      <c r="Y12" s="58" t="e">
        <f t="shared" si="4"/>
        <v>#VALUE!</v>
      </c>
      <c r="Z12" s="58" t="e">
        <f t="shared" si="5"/>
        <v>#VALUE!</v>
      </c>
      <c r="AA12" s="58" t="e">
        <f t="shared" si="6"/>
        <v>#VALUE!</v>
      </c>
      <c r="AB12" s="58" t="e">
        <f t="shared" si="7"/>
        <v>#VALUE!</v>
      </c>
      <c r="AC12" s="58" t="e">
        <f t="shared" si="8"/>
        <v>#VALUE!</v>
      </c>
      <c r="AD12" s="59" t="e">
        <f t="shared" si="9"/>
        <v>#VALUE!</v>
      </c>
    </row>
    <row r="13" spans="1:30" x14ac:dyDescent="0.25">
      <c r="A13" s="20">
        <v>5</v>
      </c>
      <c r="B13" s="38" t="s">
        <v>14</v>
      </c>
      <c r="C13" s="39"/>
      <c r="D13" s="39"/>
      <c r="E13" s="39"/>
      <c r="F13" s="40"/>
      <c r="G13" s="41"/>
      <c r="H13" s="41"/>
      <c r="I13" s="41"/>
      <c r="J13" s="41"/>
      <c r="K13" s="121"/>
      <c r="L13" s="121"/>
      <c r="M13" s="121"/>
      <c r="N13" s="121"/>
      <c r="O13" s="121"/>
      <c r="P13" s="42"/>
      <c r="Q13" s="42"/>
      <c r="R13" s="122"/>
      <c r="S13" s="43"/>
      <c r="T13" s="56" t="str">
        <f>IF(S13='Drop Down'!$E$2,'RAW TRAFFIC DATA'!$H13,IF(S13='Drop Down'!$E$3,'RAW TRAFFIC DATA'!$J13,"N/A"))</f>
        <v>N/A</v>
      </c>
      <c r="U13" s="58" t="e">
        <f t="shared" si="0"/>
        <v>#VALUE!</v>
      </c>
      <c r="V13" s="58" t="e">
        <f t="shared" si="1"/>
        <v>#VALUE!</v>
      </c>
      <c r="W13" s="58" t="e">
        <f t="shared" si="2"/>
        <v>#VALUE!</v>
      </c>
      <c r="X13" s="58" t="e">
        <f t="shared" si="3"/>
        <v>#VALUE!</v>
      </c>
      <c r="Y13" s="58" t="e">
        <f t="shared" si="4"/>
        <v>#VALUE!</v>
      </c>
      <c r="Z13" s="58" t="e">
        <f t="shared" si="5"/>
        <v>#VALUE!</v>
      </c>
      <c r="AA13" s="58" t="e">
        <f t="shared" si="6"/>
        <v>#VALUE!</v>
      </c>
      <c r="AB13" s="58" t="e">
        <f t="shared" si="7"/>
        <v>#VALUE!</v>
      </c>
      <c r="AC13" s="58" t="e">
        <f t="shared" si="8"/>
        <v>#VALUE!</v>
      </c>
      <c r="AD13" s="59" t="e">
        <f t="shared" si="9"/>
        <v>#VALUE!</v>
      </c>
    </row>
    <row r="14" spans="1:30" x14ac:dyDescent="0.25">
      <c r="A14" s="20">
        <v>6</v>
      </c>
      <c r="B14" s="38" t="s">
        <v>14</v>
      </c>
      <c r="C14" s="39"/>
      <c r="D14" s="39"/>
      <c r="E14" s="39"/>
      <c r="F14" s="40"/>
      <c r="G14" s="41"/>
      <c r="H14" s="41"/>
      <c r="I14" s="41"/>
      <c r="J14" s="41"/>
      <c r="K14" s="121"/>
      <c r="L14" s="121"/>
      <c r="M14" s="121"/>
      <c r="N14" s="121"/>
      <c r="O14" s="121"/>
      <c r="P14" s="42"/>
      <c r="Q14" s="42"/>
      <c r="R14" s="122"/>
      <c r="S14" s="43"/>
      <c r="T14" s="56" t="str">
        <f>IF(S14='Drop Down'!$E$2,'RAW TRAFFIC DATA'!$H14,IF(S14='Drop Down'!$E$3,'RAW TRAFFIC DATA'!$J14,"N/A"))</f>
        <v>N/A</v>
      </c>
      <c r="U14" s="58" t="e">
        <f t="shared" si="0"/>
        <v>#VALUE!</v>
      </c>
      <c r="V14" s="58" t="e">
        <f t="shared" si="1"/>
        <v>#VALUE!</v>
      </c>
      <c r="W14" s="58" t="e">
        <f t="shared" si="2"/>
        <v>#VALUE!</v>
      </c>
      <c r="X14" s="58" t="e">
        <f t="shared" si="3"/>
        <v>#VALUE!</v>
      </c>
      <c r="Y14" s="58" t="e">
        <f t="shared" si="4"/>
        <v>#VALUE!</v>
      </c>
      <c r="Z14" s="58" t="e">
        <f t="shared" si="5"/>
        <v>#VALUE!</v>
      </c>
      <c r="AA14" s="58" t="e">
        <f t="shared" si="6"/>
        <v>#VALUE!</v>
      </c>
      <c r="AB14" s="58" t="e">
        <f t="shared" si="7"/>
        <v>#VALUE!</v>
      </c>
      <c r="AC14" s="58" t="e">
        <f t="shared" si="8"/>
        <v>#VALUE!</v>
      </c>
      <c r="AD14" s="59" t="e">
        <f t="shared" si="9"/>
        <v>#VALUE!</v>
      </c>
    </row>
    <row r="15" spans="1:30" x14ac:dyDescent="0.25">
      <c r="A15" s="20">
        <v>7</v>
      </c>
      <c r="B15" s="38" t="s">
        <v>14</v>
      </c>
      <c r="C15" s="39"/>
      <c r="D15" s="39"/>
      <c r="E15" s="39"/>
      <c r="F15" s="40"/>
      <c r="G15" s="41"/>
      <c r="H15" s="41"/>
      <c r="I15" s="41"/>
      <c r="J15" s="41"/>
      <c r="K15" s="121"/>
      <c r="L15" s="121"/>
      <c r="M15" s="121"/>
      <c r="N15" s="121"/>
      <c r="O15" s="121"/>
      <c r="P15" s="42"/>
      <c r="Q15" s="42"/>
      <c r="R15" s="122"/>
      <c r="S15" s="43"/>
      <c r="T15" s="56" t="str">
        <f>IF(S15='Drop Down'!$E$2,'RAW TRAFFIC DATA'!$H15,IF(S15='Drop Down'!$E$3,'RAW TRAFFIC DATA'!$J15,"N/A"))</f>
        <v>N/A</v>
      </c>
      <c r="U15" s="58" t="e">
        <f t="shared" si="0"/>
        <v>#VALUE!</v>
      </c>
      <c r="V15" s="58" t="e">
        <f t="shared" si="1"/>
        <v>#VALUE!</v>
      </c>
      <c r="W15" s="58" t="e">
        <f t="shared" si="2"/>
        <v>#VALUE!</v>
      </c>
      <c r="X15" s="58" t="e">
        <f t="shared" si="3"/>
        <v>#VALUE!</v>
      </c>
      <c r="Y15" s="58" t="e">
        <f t="shared" si="4"/>
        <v>#VALUE!</v>
      </c>
      <c r="Z15" s="58" t="e">
        <f t="shared" si="5"/>
        <v>#VALUE!</v>
      </c>
      <c r="AA15" s="58" t="e">
        <f t="shared" si="6"/>
        <v>#VALUE!</v>
      </c>
      <c r="AB15" s="58" t="e">
        <f t="shared" si="7"/>
        <v>#VALUE!</v>
      </c>
      <c r="AC15" s="58" t="e">
        <f t="shared" si="8"/>
        <v>#VALUE!</v>
      </c>
      <c r="AD15" s="59" t="e">
        <f t="shared" si="9"/>
        <v>#VALUE!</v>
      </c>
    </row>
    <row r="16" spans="1:30" x14ac:dyDescent="0.25">
      <c r="A16" s="20">
        <v>8</v>
      </c>
      <c r="B16" s="38" t="s">
        <v>14</v>
      </c>
      <c r="C16" s="39"/>
      <c r="D16" s="39"/>
      <c r="E16" s="39"/>
      <c r="F16" s="40"/>
      <c r="G16" s="41"/>
      <c r="H16" s="41"/>
      <c r="I16" s="41"/>
      <c r="J16" s="41"/>
      <c r="K16" s="121"/>
      <c r="L16" s="121"/>
      <c r="M16" s="121"/>
      <c r="N16" s="121"/>
      <c r="O16" s="121"/>
      <c r="P16" s="42"/>
      <c r="Q16" s="42"/>
      <c r="R16" s="122"/>
      <c r="S16" s="43"/>
      <c r="T16" s="56" t="str">
        <f>IF(S16='Drop Down'!$E$2,'RAW TRAFFIC DATA'!$H16,IF(S16='Drop Down'!$E$3,'RAW TRAFFIC DATA'!$J16,"N/A"))</f>
        <v>N/A</v>
      </c>
      <c r="U16" s="58" t="e">
        <f t="shared" si="0"/>
        <v>#VALUE!</v>
      </c>
      <c r="V16" s="58" t="e">
        <f t="shared" si="1"/>
        <v>#VALUE!</v>
      </c>
      <c r="W16" s="58" t="e">
        <f t="shared" si="2"/>
        <v>#VALUE!</v>
      </c>
      <c r="X16" s="58" t="e">
        <f t="shared" si="3"/>
        <v>#VALUE!</v>
      </c>
      <c r="Y16" s="58" t="e">
        <f t="shared" si="4"/>
        <v>#VALUE!</v>
      </c>
      <c r="Z16" s="58" t="e">
        <f t="shared" si="5"/>
        <v>#VALUE!</v>
      </c>
      <c r="AA16" s="58" t="e">
        <f t="shared" si="6"/>
        <v>#VALUE!</v>
      </c>
      <c r="AB16" s="58" t="e">
        <f t="shared" si="7"/>
        <v>#VALUE!</v>
      </c>
      <c r="AC16" s="58" t="e">
        <f t="shared" si="8"/>
        <v>#VALUE!</v>
      </c>
      <c r="AD16" s="59" t="e">
        <f t="shared" si="9"/>
        <v>#VALUE!</v>
      </c>
    </row>
    <row r="17" spans="1:30" x14ac:dyDescent="0.25">
      <c r="A17" s="20">
        <v>9</v>
      </c>
      <c r="B17" s="38" t="s">
        <v>14</v>
      </c>
      <c r="C17" s="39"/>
      <c r="D17" s="39"/>
      <c r="E17" s="39"/>
      <c r="F17" s="40"/>
      <c r="G17" s="41"/>
      <c r="H17" s="41"/>
      <c r="I17" s="41"/>
      <c r="J17" s="41"/>
      <c r="K17" s="121"/>
      <c r="L17" s="121"/>
      <c r="M17" s="121"/>
      <c r="N17" s="121"/>
      <c r="O17" s="121"/>
      <c r="P17" s="42"/>
      <c r="Q17" s="42"/>
      <c r="R17" s="122"/>
      <c r="S17" s="43"/>
      <c r="T17" s="56" t="str">
        <f>IF(S17='Drop Down'!$E$2,'RAW TRAFFIC DATA'!$H17,IF(S17='Drop Down'!$E$3,'RAW TRAFFIC DATA'!$J17,"N/A"))</f>
        <v>N/A</v>
      </c>
      <c r="U17" s="58" t="e">
        <f t="shared" si="0"/>
        <v>#VALUE!</v>
      </c>
      <c r="V17" s="58" t="e">
        <f t="shared" si="1"/>
        <v>#VALUE!</v>
      </c>
      <c r="W17" s="58" t="e">
        <f t="shared" si="2"/>
        <v>#VALUE!</v>
      </c>
      <c r="X17" s="58" t="e">
        <f t="shared" si="3"/>
        <v>#VALUE!</v>
      </c>
      <c r="Y17" s="58" t="e">
        <f t="shared" si="4"/>
        <v>#VALUE!</v>
      </c>
      <c r="Z17" s="58" t="e">
        <f t="shared" si="5"/>
        <v>#VALUE!</v>
      </c>
      <c r="AA17" s="58" t="e">
        <f t="shared" si="6"/>
        <v>#VALUE!</v>
      </c>
      <c r="AB17" s="58" t="e">
        <f t="shared" si="7"/>
        <v>#VALUE!</v>
      </c>
      <c r="AC17" s="58" t="e">
        <f t="shared" si="8"/>
        <v>#VALUE!</v>
      </c>
      <c r="AD17" s="59" t="e">
        <f t="shared" si="9"/>
        <v>#VALUE!</v>
      </c>
    </row>
    <row r="18" spans="1:30" x14ac:dyDescent="0.25">
      <c r="A18" s="20">
        <v>10</v>
      </c>
      <c r="B18" s="38" t="s">
        <v>14</v>
      </c>
      <c r="C18" s="39"/>
      <c r="D18" s="39"/>
      <c r="E18" s="39"/>
      <c r="F18" s="40"/>
      <c r="G18" s="41"/>
      <c r="H18" s="41"/>
      <c r="I18" s="41"/>
      <c r="J18" s="41"/>
      <c r="K18" s="121"/>
      <c r="L18" s="121"/>
      <c r="M18" s="121"/>
      <c r="N18" s="121"/>
      <c r="O18" s="121"/>
      <c r="P18" s="42"/>
      <c r="Q18" s="42"/>
      <c r="R18" s="122"/>
      <c r="S18" s="43"/>
      <c r="T18" s="56" t="str">
        <f>IF(S18='Drop Down'!$E$2,'RAW TRAFFIC DATA'!$H18,IF(S18='Drop Down'!$E$3,'RAW TRAFFIC DATA'!$J18,"N/A"))</f>
        <v>N/A</v>
      </c>
      <c r="U18" s="58" t="e">
        <f t="shared" si="0"/>
        <v>#VALUE!</v>
      </c>
      <c r="V18" s="58" t="e">
        <f t="shared" si="1"/>
        <v>#VALUE!</v>
      </c>
      <c r="W18" s="58" t="e">
        <f t="shared" si="2"/>
        <v>#VALUE!</v>
      </c>
      <c r="X18" s="58" t="e">
        <f t="shared" si="3"/>
        <v>#VALUE!</v>
      </c>
      <c r="Y18" s="58" t="e">
        <f t="shared" si="4"/>
        <v>#VALUE!</v>
      </c>
      <c r="Z18" s="58" t="e">
        <f t="shared" si="5"/>
        <v>#VALUE!</v>
      </c>
      <c r="AA18" s="58" t="e">
        <f t="shared" si="6"/>
        <v>#VALUE!</v>
      </c>
      <c r="AB18" s="58" t="e">
        <f t="shared" si="7"/>
        <v>#VALUE!</v>
      </c>
      <c r="AC18" s="58" t="e">
        <f t="shared" si="8"/>
        <v>#VALUE!</v>
      </c>
      <c r="AD18" s="59" t="e">
        <f t="shared" si="9"/>
        <v>#VALUE!</v>
      </c>
    </row>
    <row r="19" spans="1:30" x14ac:dyDescent="0.25">
      <c r="A19" s="20">
        <v>11</v>
      </c>
      <c r="B19" s="38" t="s">
        <v>14</v>
      </c>
      <c r="C19" s="39"/>
      <c r="D19" s="39"/>
      <c r="E19" s="39"/>
      <c r="F19" s="40"/>
      <c r="G19" s="41"/>
      <c r="H19" s="41"/>
      <c r="I19" s="41"/>
      <c r="J19" s="41"/>
      <c r="K19" s="121"/>
      <c r="L19" s="121"/>
      <c r="M19" s="121"/>
      <c r="N19" s="121"/>
      <c r="O19" s="121"/>
      <c r="P19" s="42"/>
      <c r="Q19" s="42"/>
      <c r="R19" s="122"/>
      <c r="S19" s="43"/>
      <c r="T19" s="56" t="str">
        <f>IF(S19='Drop Down'!$E$2,'RAW TRAFFIC DATA'!$H19,IF(S19='Drop Down'!$E$3,'RAW TRAFFIC DATA'!$J19,"N/A"))</f>
        <v>N/A</v>
      </c>
      <c r="U19" s="58" t="e">
        <f t="shared" si="0"/>
        <v>#VALUE!</v>
      </c>
      <c r="V19" s="58" t="e">
        <f t="shared" si="1"/>
        <v>#VALUE!</v>
      </c>
      <c r="W19" s="58" t="e">
        <f t="shared" si="2"/>
        <v>#VALUE!</v>
      </c>
      <c r="X19" s="58" t="e">
        <f t="shared" si="3"/>
        <v>#VALUE!</v>
      </c>
      <c r="Y19" s="58" t="e">
        <f t="shared" si="4"/>
        <v>#VALUE!</v>
      </c>
      <c r="Z19" s="58" t="e">
        <f t="shared" si="5"/>
        <v>#VALUE!</v>
      </c>
      <c r="AA19" s="58" t="e">
        <f t="shared" si="6"/>
        <v>#VALUE!</v>
      </c>
      <c r="AB19" s="58" t="e">
        <f t="shared" si="7"/>
        <v>#VALUE!</v>
      </c>
      <c r="AC19" s="58" t="e">
        <f t="shared" si="8"/>
        <v>#VALUE!</v>
      </c>
      <c r="AD19" s="59" t="e">
        <f t="shared" si="9"/>
        <v>#VALUE!</v>
      </c>
    </row>
    <row r="20" spans="1:30" x14ac:dyDescent="0.25">
      <c r="A20" s="20">
        <v>12</v>
      </c>
      <c r="B20" s="38" t="s">
        <v>14</v>
      </c>
      <c r="C20" s="39"/>
      <c r="D20" s="39"/>
      <c r="E20" s="39"/>
      <c r="F20" s="40"/>
      <c r="G20" s="41"/>
      <c r="H20" s="41"/>
      <c r="I20" s="41"/>
      <c r="J20" s="41"/>
      <c r="K20" s="121"/>
      <c r="L20" s="121"/>
      <c r="M20" s="121"/>
      <c r="N20" s="121"/>
      <c r="O20" s="121"/>
      <c r="P20" s="42"/>
      <c r="Q20" s="42"/>
      <c r="R20" s="122"/>
      <c r="S20" s="43"/>
      <c r="T20" s="56" t="str">
        <f>IF(S20='Drop Down'!$E$2,'RAW TRAFFIC DATA'!$H20,IF(S20='Drop Down'!$E$3,'RAW TRAFFIC DATA'!$J20,"N/A"))</f>
        <v>N/A</v>
      </c>
      <c r="U20" s="58" t="e">
        <f t="shared" si="0"/>
        <v>#VALUE!</v>
      </c>
      <c r="V20" s="58" t="e">
        <f t="shared" si="1"/>
        <v>#VALUE!</v>
      </c>
      <c r="W20" s="58" t="e">
        <f t="shared" si="2"/>
        <v>#VALUE!</v>
      </c>
      <c r="X20" s="58" t="e">
        <f t="shared" si="3"/>
        <v>#VALUE!</v>
      </c>
      <c r="Y20" s="58" t="e">
        <f t="shared" si="4"/>
        <v>#VALUE!</v>
      </c>
      <c r="Z20" s="58" t="e">
        <f t="shared" si="5"/>
        <v>#VALUE!</v>
      </c>
      <c r="AA20" s="58" t="e">
        <f t="shared" si="6"/>
        <v>#VALUE!</v>
      </c>
      <c r="AB20" s="58" t="e">
        <f t="shared" si="7"/>
        <v>#VALUE!</v>
      </c>
      <c r="AC20" s="58" t="e">
        <f t="shared" si="8"/>
        <v>#VALUE!</v>
      </c>
      <c r="AD20" s="59" t="e">
        <f t="shared" si="9"/>
        <v>#VALUE!</v>
      </c>
    </row>
    <row r="21" spans="1:30" x14ac:dyDescent="0.25">
      <c r="A21" s="20">
        <v>13</v>
      </c>
      <c r="B21" s="38" t="s">
        <v>14</v>
      </c>
      <c r="C21" s="39"/>
      <c r="D21" s="39"/>
      <c r="E21" s="39"/>
      <c r="F21" s="40"/>
      <c r="G21" s="41"/>
      <c r="H21" s="41"/>
      <c r="I21" s="41"/>
      <c r="J21" s="41"/>
      <c r="K21" s="121"/>
      <c r="L21" s="121"/>
      <c r="M21" s="121"/>
      <c r="N21" s="121"/>
      <c r="O21" s="121"/>
      <c r="P21" s="42"/>
      <c r="Q21" s="42"/>
      <c r="R21" s="122"/>
      <c r="S21" s="43"/>
      <c r="T21" s="56" t="str">
        <f>IF(S21='Drop Down'!$E$2,'RAW TRAFFIC DATA'!$H21,IF(S21='Drop Down'!$E$3,'RAW TRAFFIC DATA'!$J21,"N/A"))</f>
        <v>N/A</v>
      </c>
      <c r="U21" s="58" t="e">
        <f t="shared" si="0"/>
        <v>#VALUE!</v>
      </c>
      <c r="V21" s="58" t="e">
        <f t="shared" si="1"/>
        <v>#VALUE!</v>
      </c>
      <c r="W21" s="58" t="e">
        <f t="shared" si="2"/>
        <v>#VALUE!</v>
      </c>
      <c r="X21" s="58" t="e">
        <f t="shared" si="3"/>
        <v>#VALUE!</v>
      </c>
      <c r="Y21" s="58" t="e">
        <f t="shared" si="4"/>
        <v>#VALUE!</v>
      </c>
      <c r="Z21" s="58" t="e">
        <f t="shared" si="5"/>
        <v>#VALUE!</v>
      </c>
      <c r="AA21" s="58" t="e">
        <f t="shared" si="6"/>
        <v>#VALUE!</v>
      </c>
      <c r="AB21" s="58" t="e">
        <f t="shared" si="7"/>
        <v>#VALUE!</v>
      </c>
      <c r="AC21" s="58" t="e">
        <f t="shared" si="8"/>
        <v>#VALUE!</v>
      </c>
      <c r="AD21" s="59" t="e">
        <f t="shared" si="9"/>
        <v>#VALUE!</v>
      </c>
    </row>
    <row r="22" spans="1:30" x14ac:dyDescent="0.25">
      <c r="A22" s="20">
        <v>14</v>
      </c>
      <c r="B22" s="38" t="s">
        <v>14</v>
      </c>
      <c r="C22" s="39"/>
      <c r="D22" s="39"/>
      <c r="E22" s="39"/>
      <c r="F22" s="40"/>
      <c r="G22" s="41"/>
      <c r="H22" s="41"/>
      <c r="I22" s="41"/>
      <c r="J22" s="41"/>
      <c r="K22" s="121"/>
      <c r="L22" s="121"/>
      <c r="M22" s="121"/>
      <c r="N22" s="121"/>
      <c r="O22" s="121"/>
      <c r="P22" s="42"/>
      <c r="Q22" s="42"/>
      <c r="R22" s="122"/>
      <c r="S22" s="43"/>
      <c r="T22" s="56" t="str">
        <f>IF(S22='Drop Down'!$E$2,'RAW TRAFFIC DATA'!$H22,IF(S22='Drop Down'!$E$3,'RAW TRAFFIC DATA'!$J22,"N/A"))</f>
        <v>N/A</v>
      </c>
      <c r="U22" s="58" t="e">
        <f t="shared" si="0"/>
        <v>#VALUE!</v>
      </c>
      <c r="V22" s="58" t="e">
        <f t="shared" si="1"/>
        <v>#VALUE!</v>
      </c>
      <c r="W22" s="58" t="e">
        <f t="shared" si="2"/>
        <v>#VALUE!</v>
      </c>
      <c r="X22" s="58" t="e">
        <f t="shared" si="3"/>
        <v>#VALUE!</v>
      </c>
      <c r="Y22" s="58" t="e">
        <f t="shared" si="4"/>
        <v>#VALUE!</v>
      </c>
      <c r="Z22" s="58" t="e">
        <f t="shared" si="5"/>
        <v>#VALUE!</v>
      </c>
      <c r="AA22" s="58" t="e">
        <f t="shared" si="6"/>
        <v>#VALUE!</v>
      </c>
      <c r="AB22" s="58" t="e">
        <f t="shared" si="7"/>
        <v>#VALUE!</v>
      </c>
      <c r="AC22" s="58" t="e">
        <f t="shared" si="8"/>
        <v>#VALUE!</v>
      </c>
      <c r="AD22" s="59" t="e">
        <f t="shared" si="9"/>
        <v>#VALUE!</v>
      </c>
    </row>
    <row r="23" spans="1:30" x14ac:dyDescent="0.25">
      <c r="A23" s="20">
        <v>15</v>
      </c>
      <c r="B23" s="38" t="s">
        <v>14</v>
      </c>
      <c r="C23" s="39"/>
      <c r="D23" s="39"/>
      <c r="E23" s="39"/>
      <c r="F23" s="40"/>
      <c r="G23" s="41"/>
      <c r="H23" s="41"/>
      <c r="I23" s="41"/>
      <c r="J23" s="41"/>
      <c r="K23" s="121"/>
      <c r="L23" s="121"/>
      <c r="M23" s="121"/>
      <c r="N23" s="121"/>
      <c r="O23" s="121"/>
      <c r="P23" s="42"/>
      <c r="Q23" s="42"/>
      <c r="R23" s="122"/>
      <c r="S23" s="43"/>
      <c r="T23" s="56" t="str">
        <f>IF(S23='Drop Down'!$E$2,'RAW TRAFFIC DATA'!$H23,IF(S23='Drop Down'!$E$3,'RAW TRAFFIC DATA'!$J23,"N/A"))</f>
        <v>N/A</v>
      </c>
      <c r="U23" s="58" t="e">
        <f t="shared" si="0"/>
        <v>#VALUE!</v>
      </c>
      <c r="V23" s="58" t="e">
        <f t="shared" si="1"/>
        <v>#VALUE!</v>
      </c>
      <c r="W23" s="58" t="e">
        <f t="shared" si="2"/>
        <v>#VALUE!</v>
      </c>
      <c r="X23" s="58" t="e">
        <f t="shared" si="3"/>
        <v>#VALUE!</v>
      </c>
      <c r="Y23" s="58" t="e">
        <f t="shared" si="4"/>
        <v>#VALUE!</v>
      </c>
      <c r="Z23" s="58" t="e">
        <f t="shared" si="5"/>
        <v>#VALUE!</v>
      </c>
      <c r="AA23" s="58" t="e">
        <f t="shared" si="6"/>
        <v>#VALUE!</v>
      </c>
      <c r="AB23" s="58" t="e">
        <f t="shared" si="7"/>
        <v>#VALUE!</v>
      </c>
      <c r="AC23" s="58" t="e">
        <f t="shared" si="8"/>
        <v>#VALUE!</v>
      </c>
      <c r="AD23" s="59" t="e">
        <f t="shared" si="9"/>
        <v>#VALUE!</v>
      </c>
    </row>
    <row r="24" spans="1:30" x14ac:dyDescent="0.25">
      <c r="A24" s="20">
        <v>16</v>
      </c>
      <c r="B24" s="38" t="s">
        <v>14</v>
      </c>
      <c r="C24" s="39"/>
      <c r="D24" s="39"/>
      <c r="E24" s="39"/>
      <c r="F24" s="40"/>
      <c r="G24" s="41"/>
      <c r="H24" s="41"/>
      <c r="I24" s="41"/>
      <c r="J24" s="41"/>
      <c r="K24" s="121"/>
      <c r="L24" s="121"/>
      <c r="M24" s="121"/>
      <c r="N24" s="121"/>
      <c r="O24" s="121"/>
      <c r="P24" s="42"/>
      <c r="Q24" s="42"/>
      <c r="R24" s="122"/>
      <c r="S24" s="43"/>
      <c r="T24" s="56" t="str">
        <f>IF(S24='Drop Down'!$E$2,'RAW TRAFFIC DATA'!$H24,IF(S24='Drop Down'!$E$3,'RAW TRAFFIC DATA'!$J24,"N/A"))</f>
        <v>N/A</v>
      </c>
      <c r="U24" s="58" t="e">
        <f t="shared" si="0"/>
        <v>#VALUE!</v>
      </c>
      <c r="V24" s="58" t="e">
        <f t="shared" si="1"/>
        <v>#VALUE!</v>
      </c>
      <c r="W24" s="58" t="e">
        <f t="shared" si="2"/>
        <v>#VALUE!</v>
      </c>
      <c r="X24" s="58" t="e">
        <f t="shared" si="3"/>
        <v>#VALUE!</v>
      </c>
      <c r="Y24" s="58" t="e">
        <f t="shared" si="4"/>
        <v>#VALUE!</v>
      </c>
      <c r="Z24" s="58" t="e">
        <f t="shared" si="5"/>
        <v>#VALUE!</v>
      </c>
      <c r="AA24" s="58" t="e">
        <f t="shared" si="6"/>
        <v>#VALUE!</v>
      </c>
      <c r="AB24" s="58" t="e">
        <f t="shared" si="7"/>
        <v>#VALUE!</v>
      </c>
      <c r="AC24" s="58" t="e">
        <f t="shared" si="8"/>
        <v>#VALUE!</v>
      </c>
      <c r="AD24" s="59" t="e">
        <f t="shared" si="9"/>
        <v>#VALUE!</v>
      </c>
    </row>
    <row r="25" spans="1:30" x14ac:dyDescent="0.25">
      <c r="A25" s="20">
        <v>17</v>
      </c>
      <c r="B25" s="38" t="s">
        <v>14</v>
      </c>
      <c r="C25" s="39"/>
      <c r="D25" s="39"/>
      <c r="E25" s="39"/>
      <c r="F25" s="40"/>
      <c r="G25" s="41"/>
      <c r="H25" s="41"/>
      <c r="I25" s="41"/>
      <c r="J25" s="41"/>
      <c r="K25" s="121"/>
      <c r="L25" s="121"/>
      <c r="M25" s="121"/>
      <c r="N25" s="121"/>
      <c r="O25" s="121"/>
      <c r="P25" s="42"/>
      <c r="Q25" s="42"/>
      <c r="R25" s="122"/>
      <c r="S25" s="43"/>
      <c r="T25" s="56" t="str">
        <f>IF(S25='Drop Down'!$E$2,'RAW TRAFFIC DATA'!$H25,IF(S25='Drop Down'!$E$3,'RAW TRAFFIC DATA'!$J25,"N/A"))</f>
        <v>N/A</v>
      </c>
      <c r="U25" s="58" t="e">
        <f t="shared" si="0"/>
        <v>#VALUE!</v>
      </c>
      <c r="V25" s="58" t="e">
        <f t="shared" si="1"/>
        <v>#VALUE!</v>
      </c>
      <c r="W25" s="58" t="e">
        <f t="shared" si="2"/>
        <v>#VALUE!</v>
      </c>
      <c r="X25" s="58" t="e">
        <f t="shared" si="3"/>
        <v>#VALUE!</v>
      </c>
      <c r="Y25" s="58" t="e">
        <f t="shared" si="4"/>
        <v>#VALUE!</v>
      </c>
      <c r="Z25" s="58" t="e">
        <f t="shared" si="5"/>
        <v>#VALUE!</v>
      </c>
      <c r="AA25" s="58" t="e">
        <f t="shared" si="6"/>
        <v>#VALUE!</v>
      </c>
      <c r="AB25" s="58" t="e">
        <f t="shared" si="7"/>
        <v>#VALUE!</v>
      </c>
      <c r="AC25" s="58" t="e">
        <f t="shared" si="8"/>
        <v>#VALUE!</v>
      </c>
      <c r="AD25" s="59" t="e">
        <f t="shared" si="9"/>
        <v>#VALUE!</v>
      </c>
    </row>
    <row r="26" spans="1:30" x14ac:dyDescent="0.25">
      <c r="A26" s="20">
        <v>18</v>
      </c>
      <c r="B26" s="38" t="s">
        <v>14</v>
      </c>
      <c r="C26" s="39"/>
      <c r="D26" s="39"/>
      <c r="E26" s="39"/>
      <c r="F26" s="40"/>
      <c r="G26" s="41"/>
      <c r="H26" s="41"/>
      <c r="I26" s="41"/>
      <c r="J26" s="41"/>
      <c r="K26" s="121"/>
      <c r="L26" s="121"/>
      <c r="M26" s="121"/>
      <c r="N26" s="121"/>
      <c r="O26" s="121"/>
      <c r="P26" s="42"/>
      <c r="Q26" s="42"/>
      <c r="R26" s="122"/>
      <c r="S26" s="43"/>
      <c r="T26" s="56" t="str">
        <f>IF(S26='Drop Down'!$E$2,'RAW TRAFFIC DATA'!$H26,IF(S26='Drop Down'!$E$3,'RAW TRAFFIC DATA'!$J26,"N/A"))</f>
        <v>N/A</v>
      </c>
      <c r="U26" s="58" t="e">
        <f t="shared" si="0"/>
        <v>#VALUE!</v>
      </c>
      <c r="V26" s="58" t="e">
        <f t="shared" si="1"/>
        <v>#VALUE!</v>
      </c>
      <c r="W26" s="58" t="e">
        <f t="shared" si="2"/>
        <v>#VALUE!</v>
      </c>
      <c r="X26" s="58" t="e">
        <f t="shared" si="3"/>
        <v>#VALUE!</v>
      </c>
      <c r="Y26" s="58" t="e">
        <f t="shared" si="4"/>
        <v>#VALUE!</v>
      </c>
      <c r="Z26" s="58" t="e">
        <f t="shared" si="5"/>
        <v>#VALUE!</v>
      </c>
      <c r="AA26" s="58" t="e">
        <f t="shared" si="6"/>
        <v>#VALUE!</v>
      </c>
      <c r="AB26" s="58" t="e">
        <f t="shared" si="7"/>
        <v>#VALUE!</v>
      </c>
      <c r="AC26" s="58" t="e">
        <f t="shared" si="8"/>
        <v>#VALUE!</v>
      </c>
      <c r="AD26" s="59" t="e">
        <f t="shared" si="9"/>
        <v>#VALUE!</v>
      </c>
    </row>
    <row r="27" spans="1:30" x14ac:dyDescent="0.25">
      <c r="A27" s="20">
        <v>19</v>
      </c>
      <c r="B27" s="38" t="s">
        <v>14</v>
      </c>
      <c r="C27" s="39"/>
      <c r="D27" s="39"/>
      <c r="E27" s="39"/>
      <c r="F27" s="44"/>
      <c r="G27" s="44"/>
      <c r="H27" s="44"/>
      <c r="I27" s="44"/>
      <c r="J27" s="44"/>
      <c r="K27" s="123"/>
      <c r="L27" s="123"/>
      <c r="M27" s="123"/>
      <c r="N27" s="123"/>
      <c r="O27" s="123"/>
      <c r="P27" s="44"/>
      <c r="Q27" s="44"/>
      <c r="R27" s="45"/>
      <c r="S27" s="43"/>
      <c r="T27" s="56" t="str">
        <f>IF(S27='Drop Down'!$E$2,'RAW TRAFFIC DATA'!$H27,IF(S27='Drop Down'!$E$3,'RAW TRAFFIC DATA'!$J27,"N/A"))</f>
        <v>N/A</v>
      </c>
      <c r="U27" s="58" t="e">
        <f t="shared" si="0"/>
        <v>#VALUE!</v>
      </c>
      <c r="V27" s="58" t="e">
        <f t="shared" si="1"/>
        <v>#VALUE!</v>
      </c>
      <c r="W27" s="58" t="e">
        <f t="shared" si="2"/>
        <v>#VALUE!</v>
      </c>
      <c r="X27" s="58" t="e">
        <f t="shared" si="3"/>
        <v>#VALUE!</v>
      </c>
      <c r="Y27" s="58" t="e">
        <f t="shared" si="4"/>
        <v>#VALUE!</v>
      </c>
      <c r="Z27" s="58" t="e">
        <f t="shared" si="5"/>
        <v>#VALUE!</v>
      </c>
      <c r="AA27" s="58" t="e">
        <f t="shared" si="6"/>
        <v>#VALUE!</v>
      </c>
      <c r="AB27" s="58" t="e">
        <f t="shared" si="7"/>
        <v>#VALUE!</v>
      </c>
      <c r="AC27" s="58" t="e">
        <f t="shared" si="8"/>
        <v>#VALUE!</v>
      </c>
      <c r="AD27" s="59" t="e">
        <f t="shared" si="9"/>
        <v>#VALUE!</v>
      </c>
    </row>
    <row r="28" spans="1:30" x14ac:dyDescent="0.25">
      <c r="A28" s="20">
        <v>20</v>
      </c>
      <c r="B28" s="38" t="s">
        <v>14</v>
      </c>
      <c r="C28" s="39"/>
      <c r="D28" s="39"/>
      <c r="E28" s="39"/>
      <c r="F28" s="44"/>
      <c r="G28" s="44"/>
      <c r="H28" s="44"/>
      <c r="I28" s="44"/>
      <c r="J28" s="44"/>
      <c r="K28" s="123"/>
      <c r="L28" s="123"/>
      <c r="M28" s="123"/>
      <c r="N28" s="123"/>
      <c r="O28" s="123"/>
      <c r="P28" s="44"/>
      <c r="Q28" s="44"/>
      <c r="R28" s="45"/>
      <c r="S28" s="43"/>
      <c r="T28" s="56" t="str">
        <f>IF(S28='Drop Down'!$E$2,'RAW TRAFFIC DATA'!$H28,IF(S28='Drop Down'!$E$3,'RAW TRAFFIC DATA'!$J28,"N/A"))</f>
        <v>N/A</v>
      </c>
      <c r="U28" s="58" t="e">
        <f t="shared" si="0"/>
        <v>#VALUE!</v>
      </c>
      <c r="V28" s="58" t="e">
        <f t="shared" si="1"/>
        <v>#VALUE!</v>
      </c>
      <c r="W28" s="58" t="e">
        <f t="shared" si="2"/>
        <v>#VALUE!</v>
      </c>
      <c r="X28" s="58" t="e">
        <f t="shared" si="3"/>
        <v>#VALUE!</v>
      </c>
      <c r="Y28" s="58" t="e">
        <f t="shared" si="4"/>
        <v>#VALUE!</v>
      </c>
      <c r="Z28" s="58" t="e">
        <f t="shared" si="5"/>
        <v>#VALUE!</v>
      </c>
      <c r="AA28" s="58" t="e">
        <f t="shared" si="6"/>
        <v>#VALUE!</v>
      </c>
      <c r="AB28" s="58" t="e">
        <f t="shared" si="7"/>
        <v>#VALUE!</v>
      </c>
      <c r="AC28" s="58" t="e">
        <f t="shared" si="8"/>
        <v>#VALUE!</v>
      </c>
      <c r="AD28" s="59" t="e">
        <f t="shared" si="9"/>
        <v>#VALUE!</v>
      </c>
    </row>
    <row r="29" spans="1:30" x14ac:dyDescent="0.25">
      <c r="A29" s="20">
        <v>21</v>
      </c>
      <c r="B29" s="38" t="s">
        <v>14</v>
      </c>
      <c r="C29" s="39"/>
      <c r="D29" s="39"/>
      <c r="E29" s="39"/>
      <c r="F29" s="44"/>
      <c r="G29" s="44"/>
      <c r="H29" s="44"/>
      <c r="I29" s="44"/>
      <c r="J29" s="44"/>
      <c r="K29" s="123"/>
      <c r="L29" s="123"/>
      <c r="M29" s="123"/>
      <c r="N29" s="123"/>
      <c r="O29" s="123"/>
      <c r="P29" s="44"/>
      <c r="Q29" s="44"/>
      <c r="R29" s="45"/>
      <c r="S29" s="43"/>
      <c r="T29" s="56" t="str">
        <f>IF(S29='Drop Down'!$E$2,'RAW TRAFFIC DATA'!$H29,IF(S29='Drop Down'!$E$3,'RAW TRAFFIC DATA'!$J29,"N/A"))</f>
        <v>N/A</v>
      </c>
      <c r="U29" s="58" t="e">
        <f t="shared" si="0"/>
        <v>#VALUE!</v>
      </c>
      <c r="V29" s="58" t="e">
        <f t="shared" si="1"/>
        <v>#VALUE!</v>
      </c>
      <c r="W29" s="58" t="e">
        <f t="shared" si="2"/>
        <v>#VALUE!</v>
      </c>
      <c r="X29" s="58" t="e">
        <f t="shared" si="3"/>
        <v>#VALUE!</v>
      </c>
      <c r="Y29" s="58" t="e">
        <f t="shared" si="4"/>
        <v>#VALUE!</v>
      </c>
      <c r="Z29" s="58" t="e">
        <f t="shared" si="5"/>
        <v>#VALUE!</v>
      </c>
      <c r="AA29" s="58" t="e">
        <f t="shared" si="6"/>
        <v>#VALUE!</v>
      </c>
      <c r="AB29" s="58" t="e">
        <f t="shared" si="7"/>
        <v>#VALUE!</v>
      </c>
      <c r="AC29" s="58" t="e">
        <f t="shared" si="8"/>
        <v>#VALUE!</v>
      </c>
      <c r="AD29" s="59" t="e">
        <f t="shared" si="9"/>
        <v>#VALUE!</v>
      </c>
    </row>
    <row r="30" spans="1:30" x14ac:dyDescent="0.25">
      <c r="A30" s="20">
        <v>22</v>
      </c>
      <c r="B30" s="38" t="s">
        <v>14</v>
      </c>
      <c r="C30" s="39"/>
      <c r="D30" s="39"/>
      <c r="E30" s="39"/>
      <c r="F30" s="44"/>
      <c r="G30" s="44"/>
      <c r="H30" s="44"/>
      <c r="I30" s="44"/>
      <c r="J30" s="44"/>
      <c r="K30" s="123"/>
      <c r="L30" s="123"/>
      <c r="M30" s="123"/>
      <c r="N30" s="123"/>
      <c r="O30" s="123"/>
      <c r="P30" s="44"/>
      <c r="Q30" s="44"/>
      <c r="R30" s="45"/>
      <c r="S30" s="43"/>
      <c r="T30" s="56" t="str">
        <f>IF(S30='Drop Down'!$E$2,'RAW TRAFFIC DATA'!$H30,IF(S30='Drop Down'!$E$3,'RAW TRAFFIC DATA'!$J30,"N/A"))</f>
        <v>N/A</v>
      </c>
      <c r="U30" s="58" t="e">
        <f t="shared" si="0"/>
        <v>#VALUE!</v>
      </c>
      <c r="V30" s="58" t="e">
        <f t="shared" si="1"/>
        <v>#VALUE!</v>
      </c>
      <c r="W30" s="58" t="e">
        <f t="shared" si="2"/>
        <v>#VALUE!</v>
      </c>
      <c r="X30" s="58" t="e">
        <f t="shared" si="3"/>
        <v>#VALUE!</v>
      </c>
      <c r="Y30" s="58" t="e">
        <f t="shared" si="4"/>
        <v>#VALUE!</v>
      </c>
      <c r="Z30" s="58" t="e">
        <f t="shared" si="5"/>
        <v>#VALUE!</v>
      </c>
      <c r="AA30" s="58" t="e">
        <f t="shared" si="6"/>
        <v>#VALUE!</v>
      </c>
      <c r="AB30" s="58" t="e">
        <f t="shared" si="7"/>
        <v>#VALUE!</v>
      </c>
      <c r="AC30" s="58" t="e">
        <f t="shared" si="8"/>
        <v>#VALUE!</v>
      </c>
      <c r="AD30" s="59" t="e">
        <f t="shared" si="9"/>
        <v>#VALUE!</v>
      </c>
    </row>
    <row r="31" spans="1:30" x14ac:dyDescent="0.25">
      <c r="A31" s="20">
        <v>23</v>
      </c>
      <c r="B31" s="38" t="s">
        <v>14</v>
      </c>
      <c r="C31" s="39"/>
      <c r="D31" s="39"/>
      <c r="E31" s="39"/>
      <c r="F31" s="44"/>
      <c r="G31" s="44"/>
      <c r="H31" s="44"/>
      <c r="I31" s="44"/>
      <c r="J31" s="44"/>
      <c r="K31" s="123"/>
      <c r="L31" s="123"/>
      <c r="M31" s="123"/>
      <c r="N31" s="123"/>
      <c r="O31" s="123"/>
      <c r="P31" s="44"/>
      <c r="Q31" s="44"/>
      <c r="R31" s="45"/>
      <c r="S31" s="43"/>
      <c r="T31" s="56" t="str">
        <f>IF(S31='Drop Down'!$E$2,'RAW TRAFFIC DATA'!$H31,IF(S31='Drop Down'!$E$3,'RAW TRAFFIC DATA'!$J31,"N/A"))</f>
        <v>N/A</v>
      </c>
      <c r="U31" s="58" t="e">
        <f t="shared" si="0"/>
        <v>#VALUE!</v>
      </c>
      <c r="V31" s="58" t="e">
        <f t="shared" si="1"/>
        <v>#VALUE!</v>
      </c>
      <c r="W31" s="58" t="e">
        <f t="shared" si="2"/>
        <v>#VALUE!</v>
      </c>
      <c r="X31" s="58" t="e">
        <f t="shared" si="3"/>
        <v>#VALUE!</v>
      </c>
      <c r="Y31" s="58" t="e">
        <f t="shared" si="4"/>
        <v>#VALUE!</v>
      </c>
      <c r="Z31" s="58" t="e">
        <f t="shared" si="5"/>
        <v>#VALUE!</v>
      </c>
      <c r="AA31" s="58" t="e">
        <f t="shared" si="6"/>
        <v>#VALUE!</v>
      </c>
      <c r="AB31" s="58" t="e">
        <f t="shared" si="7"/>
        <v>#VALUE!</v>
      </c>
      <c r="AC31" s="58" t="e">
        <f t="shared" si="8"/>
        <v>#VALUE!</v>
      </c>
      <c r="AD31" s="59" t="e">
        <f t="shared" si="9"/>
        <v>#VALUE!</v>
      </c>
    </row>
    <row r="32" spans="1:30" x14ac:dyDescent="0.25">
      <c r="A32" s="20">
        <v>24</v>
      </c>
      <c r="B32" s="38" t="s">
        <v>14</v>
      </c>
      <c r="C32" s="39"/>
      <c r="D32" s="39"/>
      <c r="E32" s="39"/>
      <c r="F32" s="44"/>
      <c r="G32" s="44"/>
      <c r="H32" s="44"/>
      <c r="I32" s="44"/>
      <c r="J32" s="44"/>
      <c r="K32" s="123"/>
      <c r="L32" s="123"/>
      <c r="M32" s="123"/>
      <c r="N32" s="123"/>
      <c r="O32" s="123"/>
      <c r="P32" s="44"/>
      <c r="Q32" s="44"/>
      <c r="R32" s="45"/>
      <c r="S32" s="43"/>
      <c r="T32" s="56" t="str">
        <f>IF(S32='Drop Down'!$E$2,'RAW TRAFFIC DATA'!$H32,IF(S32='Drop Down'!$E$3,'RAW TRAFFIC DATA'!$J32,"N/A"))</f>
        <v>N/A</v>
      </c>
      <c r="U32" s="58" t="e">
        <f t="shared" si="0"/>
        <v>#VALUE!</v>
      </c>
      <c r="V32" s="58" t="e">
        <f t="shared" si="1"/>
        <v>#VALUE!</v>
      </c>
      <c r="W32" s="58" t="e">
        <f t="shared" si="2"/>
        <v>#VALUE!</v>
      </c>
      <c r="X32" s="58" t="e">
        <f t="shared" si="3"/>
        <v>#VALUE!</v>
      </c>
      <c r="Y32" s="58" t="e">
        <f t="shared" si="4"/>
        <v>#VALUE!</v>
      </c>
      <c r="Z32" s="58" t="e">
        <f t="shared" si="5"/>
        <v>#VALUE!</v>
      </c>
      <c r="AA32" s="58" t="e">
        <f t="shared" si="6"/>
        <v>#VALUE!</v>
      </c>
      <c r="AB32" s="58" t="e">
        <f t="shared" si="7"/>
        <v>#VALUE!</v>
      </c>
      <c r="AC32" s="58" t="e">
        <f t="shared" si="8"/>
        <v>#VALUE!</v>
      </c>
      <c r="AD32" s="59" t="e">
        <f t="shared" si="9"/>
        <v>#VALUE!</v>
      </c>
    </row>
    <row r="33" spans="1:30" x14ac:dyDescent="0.25">
      <c r="A33" s="20">
        <v>25</v>
      </c>
      <c r="B33" s="38" t="s">
        <v>14</v>
      </c>
      <c r="C33" s="39"/>
      <c r="D33" s="39"/>
      <c r="E33" s="39"/>
      <c r="F33" s="44"/>
      <c r="G33" s="44"/>
      <c r="H33" s="44"/>
      <c r="I33" s="44"/>
      <c r="J33" s="44"/>
      <c r="K33" s="123"/>
      <c r="L33" s="123"/>
      <c r="M33" s="123"/>
      <c r="N33" s="123"/>
      <c r="O33" s="123"/>
      <c r="P33" s="44"/>
      <c r="Q33" s="44"/>
      <c r="R33" s="45"/>
      <c r="S33" s="43"/>
      <c r="T33" s="56" t="str">
        <f>IF(S33='Drop Down'!$E$2,'RAW TRAFFIC DATA'!$H33,IF(S33='Drop Down'!$E$3,'RAW TRAFFIC DATA'!$J33,"N/A"))</f>
        <v>N/A</v>
      </c>
      <c r="U33" s="58" t="e">
        <f t="shared" si="0"/>
        <v>#VALUE!</v>
      </c>
      <c r="V33" s="58" t="e">
        <f t="shared" si="1"/>
        <v>#VALUE!</v>
      </c>
      <c r="W33" s="58" t="e">
        <f>ROUNDUP($T33*M33,0)</f>
        <v>#VALUE!</v>
      </c>
      <c r="X33" s="58" t="e">
        <f t="shared" si="3"/>
        <v>#VALUE!</v>
      </c>
      <c r="Y33" s="58" t="e">
        <f t="shared" si="4"/>
        <v>#VALUE!</v>
      </c>
      <c r="Z33" s="58" t="e">
        <f t="shared" si="5"/>
        <v>#VALUE!</v>
      </c>
      <c r="AA33" s="58" t="e">
        <f t="shared" si="6"/>
        <v>#VALUE!</v>
      </c>
      <c r="AB33" s="58" t="e">
        <f t="shared" si="7"/>
        <v>#VALUE!</v>
      </c>
      <c r="AC33" s="58" t="e">
        <f t="shared" si="8"/>
        <v>#VALUE!</v>
      </c>
      <c r="AD33" s="59" t="e">
        <f t="shared" si="9"/>
        <v>#VALUE!</v>
      </c>
    </row>
    <row r="34" spans="1:30" x14ac:dyDescent="0.25">
      <c r="A34" s="20">
        <v>26</v>
      </c>
      <c r="B34" s="38" t="s">
        <v>14</v>
      </c>
      <c r="C34" s="39"/>
      <c r="D34" s="39"/>
      <c r="E34" s="39"/>
      <c r="F34" s="44"/>
      <c r="G34" s="44"/>
      <c r="H34" s="44"/>
      <c r="I34" s="44"/>
      <c r="J34" s="44"/>
      <c r="K34" s="123"/>
      <c r="L34" s="123"/>
      <c r="M34" s="123"/>
      <c r="N34" s="123"/>
      <c r="O34" s="123"/>
      <c r="P34" s="44"/>
      <c r="Q34" s="44"/>
      <c r="R34" s="45"/>
      <c r="S34" s="43"/>
      <c r="T34" s="56" t="str">
        <f>IF(S34='Drop Down'!$E$2,'RAW TRAFFIC DATA'!$H34,IF(S34='Drop Down'!$E$3,'RAW TRAFFIC DATA'!$J34,"N/A"))</f>
        <v>N/A</v>
      </c>
      <c r="U34" s="58" t="e">
        <f t="shared" si="0"/>
        <v>#VALUE!</v>
      </c>
      <c r="V34" s="58" t="e">
        <f t="shared" si="1"/>
        <v>#VALUE!</v>
      </c>
      <c r="W34" s="58" t="e">
        <f t="shared" si="2"/>
        <v>#VALUE!</v>
      </c>
      <c r="X34" s="58" t="e">
        <f t="shared" si="3"/>
        <v>#VALUE!</v>
      </c>
      <c r="Y34" s="58" t="e">
        <f t="shared" si="4"/>
        <v>#VALUE!</v>
      </c>
      <c r="Z34" s="58" t="e">
        <f t="shared" si="5"/>
        <v>#VALUE!</v>
      </c>
      <c r="AA34" s="58" t="e">
        <f t="shared" si="6"/>
        <v>#VALUE!</v>
      </c>
      <c r="AB34" s="58" t="e">
        <f t="shared" si="7"/>
        <v>#VALUE!</v>
      </c>
      <c r="AC34" s="58" t="e">
        <f t="shared" si="8"/>
        <v>#VALUE!</v>
      </c>
      <c r="AD34" s="59" t="e">
        <f t="shared" si="9"/>
        <v>#VALUE!</v>
      </c>
    </row>
    <row r="35" spans="1:30" x14ac:dyDescent="0.25">
      <c r="A35" s="20">
        <v>27</v>
      </c>
      <c r="B35" s="38" t="s">
        <v>14</v>
      </c>
      <c r="C35" s="39"/>
      <c r="D35" s="39"/>
      <c r="E35" s="39"/>
      <c r="F35" s="44"/>
      <c r="G35" s="44"/>
      <c r="H35" s="44"/>
      <c r="I35" s="44"/>
      <c r="J35" s="44"/>
      <c r="K35" s="123"/>
      <c r="L35" s="123"/>
      <c r="M35" s="123"/>
      <c r="N35" s="123"/>
      <c r="O35" s="123"/>
      <c r="P35" s="44"/>
      <c r="Q35" s="44"/>
      <c r="R35" s="45"/>
      <c r="S35" s="43"/>
      <c r="T35" s="56" t="str">
        <f>IF(S35='Drop Down'!$E$2,'RAW TRAFFIC DATA'!$H35,IF(S35='Drop Down'!$E$3,'RAW TRAFFIC DATA'!$J35,"N/A"))</f>
        <v>N/A</v>
      </c>
      <c r="U35" s="58" t="e">
        <f t="shared" si="0"/>
        <v>#VALUE!</v>
      </c>
      <c r="V35" s="58" t="e">
        <f t="shared" si="1"/>
        <v>#VALUE!</v>
      </c>
      <c r="W35" s="58" t="e">
        <f t="shared" si="2"/>
        <v>#VALUE!</v>
      </c>
      <c r="X35" s="58" t="e">
        <f t="shared" si="3"/>
        <v>#VALUE!</v>
      </c>
      <c r="Y35" s="58" t="e">
        <f t="shared" si="4"/>
        <v>#VALUE!</v>
      </c>
      <c r="Z35" s="58" t="e">
        <f t="shared" si="5"/>
        <v>#VALUE!</v>
      </c>
      <c r="AA35" s="58" t="e">
        <f t="shared" si="6"/>
        <v>#VALUE!</v>
      </c>
      <c r="AB35" s="58" t="e">
        <f t="shared" si="7"/>
        <v>#VALUE!</v>
      </c>
      <c r="AC35" s="58" t="e">
        <f t="shared" si="8"/>
        <v>#VALUE!</v>
      </c>
      <c r="AD35" s="59" t="e">
        <f t="shared" si="9"/>
        <v>#VALUE!</v>
      </c>
    </row>
    <row r="36" spans="1:30" x14ac:dyDescent="0.25">
      <c r="A36" s="20">
        <v>28</v>
      </c>
      <c r="B36" s="38" t="s">
        <v>14</v>
      </c>
      <c r="C36" s="39"/>
      <c r="D36" s="39"/>
      <c r="E36" s="39"/>
      <c r="F36" s="44"/>
      <c r="G36" s="44"/>
      <c r="H36" s="44"/>
      <c r="I36" s="44"/>
      <c r="J36" s="44"/>
      <c r="K36" s="123"/>
      <c r="L36" s="123"/>
      <c r="M36" s="123"/>
      <c r="N36" s="123"/>
      <c r="O36" s="123"/>
      <c r="P36" s="44"/>
      <c r="Q36" s="44"/>
      <c r="R36" s="45"/>
      <c r="S36" s="43"/>
      <c r="T36" s="56" t="str">
        <f>IF(S36='Drop Down'!$E$2,'RAW TRAFFIC DATA'!$H36,IF(S36='Drop Down'!$E$3,'RAW TRAFFIC DATA'!$J36,"N/A"))</f>
        <v>N/A</v>
      </c>
      <c r="U36" s="58" t="e">
        <f t="shared" si="0"/>
        <v>#VALUE!</v>
      </c>
      <c r="V36" s="58" t="e">
        <f t="shared" si="1"/>
        <v>#VALUE!</v>
      </c>
      <c r="W36" s="58" t="e">
        <f t="shared" si="2"/>
        <v>#VALUE!</v>
      </c>
      <c r="X36" s="58" t="e">
        <f t="shared" si="3"/>
        <v>#VALUE!</v>
      </c>
      <c r="Y36" s="58" t="e">
        <f t="shared" si="4"/>
        <v>#VALUE!</v>
      </c>
      <c r="Z36" s="58" t="e">
        <f t="shared" si="5"/>
        <v>#VALUE!</v>
      </c>
      <c r="AA36" s="58" t="e">
        <f t="shared" si="6"/>
        <v>#VALUE!</v>
      </c>
      <c r="AB36" s="58" t="e">
        <f t="shared" si="7"/>
        <v>#VALUE!</v>
      </c>
      <c r="AC36" s="58" t="e">
        <f t="shared" si="8"/>
        <v>#VALUE!</v>
      </c>
      <c r="AD36" s="59" t="e">
        <f t="shared" si="9"/>
        <v>#VALUE!</v>
      </c>
    </row>
    <row r="37" spans="1:30" x14ac:dyDescent="0.25">
      <c r="A37" s="20">
        <v>29</v>
      </c>
      <c r="B37" s="38" t="s">
        <v>14</v>
      </c>
      <c r="C37" s="39"/>
      <c r="D37" s="39"/>
      <c r="E37" s="39"/>
      <c r="F37" s="44"/>
      <c r="G37" s="44"/>
      <c r="H37" s="44"/>
      <c r="I37" s="44"/>
      <c r="J37" s="44"/>
      <c r="K37" s="123"/>
      <c r="L37" s="123"/>
      <c r="M37" s="123"/>
      <c r="N37" s="123"/>
      <c r="O37" s="123"/>
      <c r="P37" s="44"/>
      <c r="Q37" s="44"/>
      <c r="R37" s="45"/>
      <c r="S37" s="43"/>
      <c r="T37" s="56" t="str">
        <f>IF(S37='Drop Down'!$E$2,'RAW TRAFFIC DATA'!$H37,IF(S37='Drop Down'!$E$3,'RAW TRAFFIC DATA'!$J37,"N/A"))</f>
        <v>N/A</v>
      </c>
      <c r="U37" s="58" t="e">
        <f t="shared" si="0"/>
        <v>#VALUE!</v>
      </c>
      <c r="V37" s="58" t="e">
        <f t="shared" si="1"/>
        <v>#VALUE!</v>
      </c>
      <c r="W37" s="58" t="e">
        <f t="shared" si="2"/>
        <v>#VALUE!</v>
      </c>
      <c r="X37" s="58" t="e">
        <f t="shared" si="3"/>
        <v>#VALUE!</v>
      </c>
      <c r="Y37" s="58" t="e">
        <f t="shared" si="4"/>
        <v>#VALUE!</v>
      </c>
      <c r="Z37" s="58" t="e">
        <f t="shared" si="5"/>
        <v>#VALUE!</v>
      </c>
      <c r="AA37" s="58" t="e">
        <f t="shared" si="6"/>
        <v>#VALUE!</v>
      </c>
      <c r="AB37" s="58" t="e">
        <f t="shared" si="7"/>
        <v>#VALUE!</v>
      </c>
      <c r="AC37" s="58" t="e">
        <f t="shared" si="8"/>
        <v>#VALUE!</v>
      </c>
      <c r="AD37" s="59" t="e">
        <f t="shared" si="9"/>
        <v>#VALUE!</v>
      </c>
    </row>
    <row r="38" spans="1:30" ht="15.75" thickBot="1" x14ac:dyDescent="0.3">
      <c r="A38" s="20">
        <v>30</v>
      </c>
      <c r="B38" s="38" t="s">
        <v>14</v>
      </c>
      <c r="C38" s="39"/>
      <c r="D38" s="39"/>
      <c r="E38" s="39"/>
      <c r="F38" s="44"/>
      <c r="G38" s="44"/>
      <c r="H38" s="44"/>
      <c r="I38" s="44"/>
      <c r="J38" s="44"/>
      <c r="K38" s="123"/>
      <c r="L38" s="123"/>
      <c r="M38" s="123"/>
      <c r="N38" s="123"/>
      <c r="O38" s="123"/>
      <c r="P38" s="44"/>
      <c r="Q38" s="44"/>
      <c r="R38" s="45"/>
      <c r="S38" s="46"/>
      <c r="T38" s="57" t="str">
        <f>IF(S38='Drop Down'!$E$2,'RAW TRAFFIC DATA'!$H38,IF(S38='Drop Down'!$E$3,'RAW TRAFFIC DATA'!$J38,"N/A"))</f>
        <v>N/A</v>
      </c>
      <c r="U38" s="60" t="e">
        <f t="shared" si="0"/>
        <v>#VALUE!</v>
      </c>
      <c r="V38" s="60" t="e">
        <f t="shared" si="1"/>
        <v>#VALUE!</v>
      </c>
      <c r="W38" s="60" t="e">
        <f t="shared" si="2"/>
        <v>#VALUE!</v>
      </c>
      <c r="X38" s="60" t="e">
        <f t="shared" si="3"/>
        <v>#VALUE!</v>
      </c>
      <c r="Y38" s="60" t="e">
        <f t="shared" si="4"/>
        <v>#VALUE!</v>
      </c>
      <c r="Z38" s="60" t="e">
        <f t="shared" si="5"/>
        <v>#VALUE!</v>
      </c>
      <c r="AA38" s="60" t="e">
        <f t="shared" si="6"/>
        <v>#VALUE!</v>
      </c>
      <c r="AB38" s="60" t="e">
        <f t="shared" si="7"/>
        <v>#VALUE!</v>
      </c>
      <c r="AC38" s="60" t="e">
        <f t="shared" si="8"/>
        <v>#VALUE!</v>
      </c>
      <c r="AD38" s="61" t="e">
        <f t="shared" si="9"/>
        <v>#VALUE!</v>
      </c>
    </row>
    <row r="39" spans="1:30" ht="29.25" customHeight="1" thickBot="1" x14ac:dyDescent="0.3">
      <c r="B39" s="99" t="s">
        <v>15</v>
      </c>
      <c r="C39" s="100"/>
      <c r="D39" s="100"/>
      <c r="E39" s="100"/>
      <c r="F39" s="101"/>
      <c r="G39" s="101"/>
      <c r="H39" s="101"/>
      <c r="I39" s="101"/>
      <c r="J39" s="101"/>
      <c r="K39" s="101"/>
      <c r="L39" s="101"/>
      <c r="M39" s="101"/>
      <c r="N39" s="101"/>
      <c r="O39" s="101"/>
      <c r="P39" s="101"/>
      <c r="Q39" s="101"/>
      <c r="R39" s="102"/>
      <c r="S39" s="13"/>
      <c r="T39" s="13"/>
    </row>
    <row r="40" spans="1:30" x14ac:dyDescent="0.2">
      <c r="B40" s="4" t="s">
        <v>17</v>
      </c>
      <c r="C40" s="5"/>
      <c r="D40" s="5"/>
      <c r="E40" s="5"/>
      <c r="F40" s="5"/>
      <c r="G40" s="5"/>
      <c r="H40" s="5"/>
      <c r="I40" s="5"/>
      <c r="J40" s="5"/>
      <c r="K40" s="5"/>
      <c r="L40" s="5"/>
      <c r="M40" s="5"/>
      <c r="N40" s="5"/>
      <c r="O40" s="5"/>
      <c r="P40" s="5"/>
      <c r="Q40" s="5"/>
      <c r="R40" s="6"/>
      <c r="S40" s="14"/>
      <c r="T40" s="14"/>
    </row>
    <row r="41" spans="1:30" x14ac:dyDescent="0.2">
      <c r="B41" s="4"/>
      <c r="C41" s="5"/>
      <c r="D41" s="5"/>
      <c r="E41" s="5"/>
      <c r="F41" s="5"/>
      <c r="G41" s="5"/>
      <c r="H41" s="5"/>
      <c r="I41" s="5"/>
      <c r="J41" s="5"/>
      <c r="K41" s="5"/>
      <c r="L41" s="5"/>
      <c r="M41" s="5"/>
      <c r="N41" s="5"/>
      <c r="O41" s="5"/>
      <c r="P41" s="5"/>
      <c r="Q41" s="5"/>
      <c r="R41" s="6"/>
      <c r="S41" s="14"/>
      <c r="T41" s="14"/>
    </row>
    <row r="42" spans="1:30" ht="15.75" thickBot="1" x14ac:dyDescent="0.25">
      <c r="B42" s="8" t="s">
        <v>18</v>
      </c>
      <c r="C42" s="9"/>
      <c r="D42" s="9"/>
      <c r="E42" s="9"/>
      <c r="F42" s="9"/>
      <c r="G42" s="104"/>
      <c r="H42" s="104"/>
      <c r="I42" s="104"/>
      <c r="J42" s="104"/>
      <c r="K42" s="104"/>
      <c r="L42" s="104"/>
      <c r="M42" s="104"/>
      <c r="N42" s="104"/>
      <c r="O42" s="10" t="s">
        <v>19</v>
      </c>
      <c r="P42" s="105"/>
      <c r="Q42" s="104"/>
      <c r="R42" s="6"/>
      <c r="S42" s="14"/>
      <c r="T42" s="14"/>
    </row>
    <row r="43" spans="1:30" x14ac:dyDescent="0.2">
      <c r="B43" s="8"/>
      <c r="C43" s="9"/>
      <c r="D43" s="9"/>
      <c r="E43" s="9"/>
      <c r="F43" s="9"/>
      <c r="G43" s="106"/>
      <c r="H43" s="106"/>
      <c r="I43" s="106"/>
      <c r="J43" s="106"/>
      <c r="K43" s="106" t="s">
        <v>20</v>
      </c>
      <c r="L43" s="106"/>
      <c r="M43" s="106"/>
      <c r="N43" s="106"/>
      <c r="O43" s="9"/>
      <c r="P43" s="9"/>
      <c r="Q43" s="9"/>
      <c r="R43" s="6"/>
      <c r="S43" s="14"/>
      <c r="T43" s="14"/>
    </row>
    <row r="44" spans="1:30" x14ac:dyDescent="0.2">
      <c r="B44" s="8"/>
      <c r="C44" s="9"/>
      <c r="D44" s="9"/>
      <c r="E44" s="9"/>
      <c r="F44" s="9"/>
      <c r="G44" s="9"/>
      <c r="H44" s="9"/>
      <c r="I44" s="9"/>
      <c r="J44" s="9"/>
      <c r="K44" s="9"/>
      <c r="L44" s="9"/>
      <c r="M44" s="9"/>
      <c r="N44" s="9"/>
      <c r="O44" s="9"/>
      <c r="P44" s="9"/>
      <c r="Q44" s="9"/>
      <c r="R44" s="6"/>
      <c r="S44" s="14"/>
      <c r="T44" s="14"/>
    </row>
    <row r="45" spans="1:30" x14ac:dyDescent="0.2">
      <c r="B45" s="8" t="s">
        <v>21</v>
      </c>
      <c r="C45" s="9"/>
      <c r="D45" s="9"/>
      <c r="E45" s="9"/>
      <c r="F45" s="9"/>
      <c r="G45" s="9"/>
      <c r="H45" s="9"/>
      <c r="I45" s="9"/>
      <c r="J45" s="9"/>
      <c r="K45" s="9"/>
      <c r="L45" s="9"/>
      <c r="M45" s="9"/>
      <c r="N45" s="9"/>
      <c r="O45" s="9"/>
      <c r="P45" s="9"/>
      <c r="Q45" s="9"/>
      <c r="R45" s="6"/>
      <c r="S45" s="14"/>
      <c r="T45" s="14"/>
    </row>
    <row r="46" spans="1:30" x14ac:dyDescent="0.2">
      <c r="B46" s="8"/>
      <c r="C46" s="9"/>
      <c r="D46" s="9"/>
      <c r="E46" s="9"/>
      <c r="F46" s="9"/>
      <c r="G46" s="9"/>
      <c r="H46" s="9"/>
      <c r="I46" s="9"/>
      <c r="J46" s="9"/>
      <c r="K46" s="9"/>
      <c r="L46" s="9"/>
      <c r="M46" s="9"/>
      <c r="N46" s="9"/>
      <c r="O46" s="9"/>
      <c r="P46" s="9"/>
      <c r="Q46" s="9"/>
      <c r="R46" s="6"/>
      <c r="S46" s="14"/>
      <c r="T46" s="14"/>
    </row>
    <row r="47" spans="1:30" ht="15.75" thickBot="1" x14ac:dyDescent="0.25">
      <c r="B47" s="8" t="s">
        <v>22</v>
      </c>
      <c r="C47" s="9"/>
      <c r="D47" s="9"/>
      <c r="E47" s="9"/>
      <c r="F47" s="9"/>
      <c r="G47" s="104"/>
      <c r="H47" s="104"/>
      <c r="I47" s="104"/>
      <c r="J47" s="104"/>
      <c r="K47" s="104"/>
      <c r="L47" s="104"/>
      <c r="M47" s="104"/>
      <c r="N47" s="104"/>
      <c r="O47" s="10" t="s">
        <v>19</v>
      </c>
      <c r="P47" s="104"/>
      <c r="Q47" s="104"/>
      <c r="R47" s="6"/>
      <c r="S47" s="14"/>
      <c r="T47" s="14"/>
    </row>
    <row r="48" spans="1:30" ht="15.75" thickBot="1" x14ac:dyDescent="0.25">
      <c r="B48" s="11"/>
      <c r="C48" s="12"/>
      <c r="D48" s="12"/>
      <c r="E48" s="12"/>
      <c r="F48" s="12"/>
      <c r="G48" s="103"/>
      <c r="H48" s="103"/>
      <c r="I48" s="103"/>
      <c r="J48" s="103"/>
      <c r="K48" s="103" t="s">
        <v>20</v>
      </c>
      <c r="L48" s="103"/>
      <c r="M48" s="103"/>
      <c r="N48" s="103"/>
      <c r="O48" s="12"/>
      <c r="P48" s="12"/>
      <c r="Q48" s="12"/>
      <c r="R48" s="7"/>
      <c r="S48" s="14"/>
      <c r="T48" s="14"/>
    </row>
    <row r="49" spans="2:17" x14ac:dyDescent="0.25">
      <c r="B49"/>
      <c r="C49"/>
      <c r="D49"/>
      <c r="E49"/>
      <c r="F49"/>
      <c r="G49"/>
      <c r="H49"/>
      <c r="I49"/>
      <c r="J49"/>
      <c r="K49"/>
      <c r="L49"/>
      <c r="M49"/>
      <c r="N49"/>
      <c r="O49"/>
      <c r="P49"/>
      <c r="Q49"/>
    </row>
  </sheetData>
  <mergeCells count="24">
    <mergeCell ref="B39:R39"/>
    <mergeCell ref="G48:J48"/>
    <mergeCell ref="K48:N48"/>
    <mergeCell ref="P47:Q47"/>
    <mergeCell ref="G42:J42"/>
    <mergeCell ref="K42:N42"/>
    <mergeCell ref="G47:J47"/>
    <mergeCell ref="K47:N47"/>
    <mergeCell ref="P42:Q42"/>
    <mergeCell ref="G43:J43"/>
    <mergeCell ref="K43:N43"/>
    <mergeCell ref="G7:R7"/>
    <mergeCell ref="S7:S8"/>
    <mergeCell ref="T7:T8"/>
    <mergeCell ref="B1:R1"/>
    <mergeCell ref="C3:R3"/>
    <mergeCell ref="C4:R4"/>
    <mergeCell ref="C5:R5"/>
    <mergeCell ref="C6:R6"/>
    <mergeCell ref="S1:AD6"/>
    <mergeCell ref="U7:Y7"/>
    <mergeCell ref="Z7:AD7"/>
    <mergeCell ref="B2:R2"/>
    <mergeCell ref="B7:F7"/>
  </mergeCells>
  <pageMargins left="0.7" right="0.7" top="0.75" bottom="0.75" header="0.3" footer="0.3"/>
  <pageSetup orientation="portrait" horizontalDpi="360" verticalDpi="360" r:id="rId1"/>
  <extLst>
    <ext xmlns:x14="http://schemas.microsoft.com/office/spreadsheetml/2009/9/main" uri="{CCE6A557-97BC-4b89-ADB6-D9C93CAAB3DF}">
      <x14:dataValidations xmlns:xm="http://schemas.microsoft.com/office/excel/2006/main" count="3">
        <x14:dataValidation type="list" allowBlank="1" showInputMessage="1" showErrorMessage="1" xr:uid="{AD5C7E96-B40C-4C6F-BAE4-85681C931AF2}">
          <x14:formula1>
            <xm:f>'Drop Down'!$A$2:$A$7</xm:f>
          </x14:formula1>
          <xm:sqref>E9:E38</xm:sqref>
        </x14:dataValidation>
        <x14:dataValidation type="list" allowBlank="1" showInputMessage="1" showErrorMessage="1" xr:uid="{6D4E9352-C9BC-4736-8115-92687DA69F09}">
          <x14:formula1>
            <xm:f>'Drop Down'!$C$2:$C$4</xm:f>
          </x14:formula1>
          <xm:sqref>C5</xm:sqref>
        </x14:dataValidation>
        <x14:dataValidation type="list" allowBlank="1" showInputMessage="1" showErrorMessage="1" xr:uid="{C81B3374-5723-4967-A3A5-DFA22D6A60F1}">
          <x14:formula1>
            <xm:f>'Drop Down'!$E$2:$E$3</xm:f>
          </x14:formula1>
          <xm:sqref>S9:S38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A1BFC-BE53-4082-BC75-862673AE53AA}">
  <sheetPr>
    <tabColor rgb="FF00B0F0"/>
  </sheetPr>
  <dimension ref="A1:H13"/>
  <sheetViews>
    <sheetView workbookViewId="0">
      <selection activeCell="D14" sqref="D14"/>
    </sheetView>
  </sheetViews>
  <sheetFormatPr defaultRowHeight="14.25" customHeight="1" x14ac:dyDescent="0.25"/>
  <cols>
    <col min="2" max="2" width="18.5703125" customWidth="1"/>
    <col min="3" max="3" width="14.5703125" customWidth="1"/>
    <col min="5" max="5" width="16.140625" customWidth="1"/>
    <col min="6" max="6" width="13.42578125" customWidth="1"/>
    <col min="7" max="7" width="13.140625" customWidth="1"/>
    <col min="8" max="8" width="10.7109375" customWidth="1"/>
  </cols>
  <sheetData>
    <row r="1" spans="1:8" ht="14.25" customHeight="1" thickBot="1" x14ac:dyDescent="0.3">
      <c r="A1" s="112" t="s">
        <v>60</v>
      </c>
      <c r="B1" s="112"/>
      <c r="C1" s="112"/>
      <c r="D1" s="112"/>
      <c r="E1" s="112"/>
      <c r="F1" s="112"/>
      <c r="G1" s="112"/>
      <c r="H1" s="112"/>
    </row>
    <row r="2" spans="1:8" s="36" customFormat="1" ht="30.75" customHeight="1" thickBot="1" x14ac:dyDescent="0.35">
      <c r="B2" s="113" t="s">
        <v>61</v>
      </c>
      <c r="C2" s="114"/>
      <c r="D2" s="37"/>
    </row>
    <row r="3" spans="1:8" ht="14.25" customHeight="1" x14ac:dyDescent="0.25">
      <c r="B3" s="31" t="s">
        <v>31</v>
      </c>
      <c r="C3" s="115" t="e">
        <f>VLOOKUP(D2,'RAW TRAFFIC DATA'!$A$9:$B$2001, 2, FALSE)</f>
        <v>#N/A</v>
      </c>
      <c r="D3" s="116"/>
      <c r="E3" s="116"/>
      <c r="F3" s="116"/>
      <c r="G3" s="116"/>
      <c r="H3" s="117"/>
    </row>
    <row r="4" spans="1:8" ht="14.25" customHeight="1" x14ac:dyDescent="0.25">
      <c r="B4" s="32" t="s">
        <v>32</v>
      </c>
      <c r="C4" s="118" t="e">
        <f>VLOOKUP(D2,'RAW TRAFFIC DATA'!$A$9:$C$2001, 3, FALSE)</f>
        <v>#N/A</v>
      </c>
      <c r="D4" s="119"/>
      <c r="E4" s="119"/>
      <c r="F4" s="119"/>
      <c r="G4" s="119"/>
      <c r="H4" s="120"/>
    </row>
    <row r="5" spans="1:8" ht="14.25" customHeight="1" x14ac:dyDescent="0.25">
      <c r="B5" s="32" t="s">
        <v>33</v>
      </c>
      <c r="C5" s="118" t="e">
        <f>VLOOKUP(D2,'RAW TRAFFIC DATA'!$A$9:$D$2001, 4, FALSE)</f>
        <v>#N/A</v>
      </c>
      <c r="D5" s="119"/>
      <c r="E5" s="119"/>
      <c r="F5" s="119"/>
      <c r="G5" s="119"/>
      <c r="H5" s="120"/>
    </row>
    <row r="6" spans="1:8" ht="14.25" customHeight="1" thickBot="1" x14ac:dyDescent="0.3">
      <c r="B6" s="33" t="s">
        <v>58</v>
      </c>
      <c r="C6" s="109" t="e">
        <f>VLOOKUP(D2,'RAW TRAFFIC DATA'!$A$9:$E$2001, 5, FALSE)</f>
        <v>#N/A</v>
      </c>
      <c r="D6" s="110"/>
      <c r="E6" s="110"/>
      <c r="F6" s="110"/>
      <c r="G6" s="110"/>
      <c r="H6" s="111"/>
    </row>
    <row r="7" spans="1:8" ht="39" customHeight="1" thickBot="1" x14ac:dyDescent="0.3">
      <c r="B7" s="22"/>
      <c r="C7" s="107" t="s">
        <v>59</v>
      </c>
      <c r="D7" s="108"/>
    </row>
    <row r="8" spans="1:8" ht="14.25" customHeight="1" thickBot="1" x14ac:dyDescent="0.3">
      <c r="B8" s="21"/>
      <c r="C8" s="51" t="s">
        <v>27</v>
      </c>
      <c r="D8" s="52" t="s">
        <v>37</v>
      </c>
    </row>
    <row r="9" spans="1:8" ht="14.25" customHeight="1" x14ac:dyDescent="0.25">
      <c r="B9" s="31" t="s">
        <v>8</v>
      </c>
      <c r="C9" s="34" t="e">
        <f>VLOOKUP($D$2,'RAW TRAFFIC DATA'!$A$9:$AD$2001, 26, FALSE)</f>
        <v>#N/A</v>
      </c>
      <c r="D9" s="35" t="e">
        <f>VLOOKUP($D$2,'RAW TRAFFIC DATA'!$A$9:$R$2001, 18, FALSE)</f>
        <v>#N/A</v>
      </c>
    </row>
    <row r="10" spans="1:8" ht="14.25" customHeight="1" x14ac:dyDescent="0.25">
      <c r="B10" s="32" t="s">
        <v>5</v>
      </c>
      <c r="C10" s="23" t="e">
        <f>VLOOKUP($D$2,'RAW TRAFFIC DATA'!$A$9:$AD$2001, 27, FALSE)</f>
        <v>#N/A</v>
      </c>
      <c r="D10" s="24" t="e">
        <f>VLOOKUP($D$2,'RAW TRAFFIC DATA'!$A$9:$R$2001, 18, FALSE)</f>
        <v>#N/A</v>
      </c>
    </row>
    <row r="11" spans="1:8" ht="15.75" x14ac:dyDescent="0.25">
      <c r="B11" s="32" t="s">
        <v>4</v>
      </c>
      <c r="C11" s="23" t="e">
        <f>VLOOKUP($D$2,'RAW TRAFFIC DATA'!$A$9:$AD$2001, 28, FALSE)</f>
        <v>#N/A</v>
      </c>
      <c r="D11" s="24" t="e">
        <f>VLOOKUP($D$2,'RAW TRAFFIC DATA'!$A$9:$R$2001, 18, FALSE)</f>
        <v>#N/A</v>
      </c>
    </row>
    <row r="12" spans="1:8" ht="14.25" customHeight="1" x14ac:dyDescent="0.25">
      <c r="B12" s="32" t="s">
        <v>7</v>
      </c>
      <c r="C12" s="23" t="e">
        <f>VLOOKUP($D$2,'RAW TRAFFIC DATA'!$A$9:$AD$2001, 29, FALSE)</f>
        <v>#N/A</v>
      </c>
      <c r="D12" s="24" t="e">
        <f>VLOOKUP($D$2,'RAW TRAFFIC DATA'!$A$9:$R$2001, 18, FALSE)</f>
        <v>#N/A</v>
      </c>
    </row>
    <row r="13" spans="1:8" ht="14.25" customHeight="1" thickBot="1" x14ac:dyDescent="0.3">
      <c r="B13" s="33" t="s">
        <v>6</v>
      </c>
      <c r="C13" s="25" t="e">
        <f>VLOOKUP($D$2,'RAW TRAFFIC DATA'!$A$9:$AD$2001, 30, FALSE)</f>
        <v>#N/A</v>
      </c>
      <c r="D13" s="26" t="e">
        <f>VLOOKUP($D$2,'RAW TRAFFIC DATA'!$A$9:$R$2001, 18, FALSE)</f>
        <v>#N/A</v>
      </c>
    </row>
  </sheetData>
  <mergeCells count="7">
    <mergeCell ref="C7:D7"/>
    <mergeCell ref="C6:H6"/>
    <mergeCell ref="A1:H1"/>
    <mergeCell ref="B2:C2"/>
    <mergeCell ref="C3:H3"/>
    <mergeCell ref="C4:H4"/>
    <mergeCell ref="C5:H5"/>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4A536-19FB-4D81-9E72-C6F925E7EAB0}">
  <sheetPr>
    <tabColor theme="0" tint="-0.14999847407452621"/>
  </sheetPr>
  <dimension ref="A1:A8"/>
  <sheetViews>
    <sheetView zoomScale="115" zoomScaleNormal="115" workbookViewId="0">
      <selection activeCell="E17" sqref="E17"/>
    </sheetView>
  </sheetViews>
  <sheetFormatPr defaultRowHeight="15" x14ac:dyDescent="0.25"/>
  <sheetData>
    <row r="1" spans="1:1" x14ac:dyDescent="0.25">
      <c r="A1" t="s">
        <v>9</v>
      </c>
    </row>
    <row r="2" spans="1:1" x14ac:dyDescent="0.25">
      <c r="A2" s="1" t="s">
        <v>10</v>
      </c>
    </row>
    <row r="4" spans="1:1" x14ac:dyDescent="0.25">
      <c r="A4" t="s">
        <v>16</v>
      </c>
    </row>
    <row r="5" spans="1:1" x14ac:dyDescent="0.25">
      <c r="A5" s="1" t="s">
        <v>12</v>
      </c>
    </row>
    <row r="7" spans="1:1" x14ac:dyDescent="0.25">
      <c r="A7" t="s">
        <v>62</v>
      </c>
    </row>
    <row r="8" spans="1:1" x14ac:dyDescent="0.25">
      <c r="A8" s="47" t="s">
        <v>63</v>
      </c>
    </row>
  </sheetData>
  <hyperlinks>
    <hyperlink ref="A2" r:id="rId1" xr:uid="{C46E5347-36DF-4ED6-B0BD-8539138BAEC2}"/>
    <hyperlink ref="A5" r:id="rId2" xr:uid="{3D7A6923-66AE-48EA-8E50-9498C00A2A7C}"/>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EB44-1C11-4026-80A0-560660DB6D54}">
  <dimension ref="A2:E7"/>
  <sheetViews>
    <sheetView workbookViewId="0">
      <selection activeCell="E4" sqref="E4"/>
    </sheetView>
  </sheetViews>
  <sheetFormatPr defaultRowHeight="15" x14ac:dyDescent="0.25"/>
  <cols>
    <col min="1" max="1" width="13.85546875" bestFit="1" customWidth="1"/>
  </cols>
  <sheetData>
    <row r="2" spans="1:5" x14ac:dyDescent="0.25">
      <c r="A2" t="s">
        <v>24</v>
      </c>
      <c r="C2" t="s">
        <v>46</v>
      </c>
      <c r="E2" t="s">
        <v>57</v>
      </c>
    </row>
    <row r="3" spans="1:5" x14ac:dyDescent="0.25">
      <c r="A3" t="s">
        <v>29</v>
      </c>
      <c r="C3" t="s">
        <v>47</v>
      </c>
      <c r="E3" t="s">
        <v>11</v>
      </c>
    </row>
    <row r="4" spans="1:5" x14ac:dyDescent="0.25">
      <c r="A4" t="s">
        <v>38</v>
      </c>
      <c r="C4" t="s">
        <v>45</v>
      </c>
    </row>
    <row r="5" spans="1:5" x14ac:dyDescent="0.25">
      <c r="A5" t="s">
        <v>30</v>
      </c>
    </row>
    <row r="6" spans="1:5" x14ac:dyDescent="0.25">
      <c r="A6" t="s">
        <v>40</v>
      </c>
    </row>
    <row r="7" spans="1:5" x14ac:dyDescent="0.25">
      <c r="A7"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RAW TRAFFIC DATA</vt:lpstr>
      <vt:lpstr>TNM Input Tool</vt:lpstr>
      <vt:lpstr>Reference &amp; Methodology</vt:lpstr>
      <vt:lpstr>Drop 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Schoonard, Cristina</dc:creator>
  <cp:lastModifiedBy>Schoonard, Cristina</cp:lastModifiedBy>
  <dcterms:created xsi:type="dcterms:W3CDTF">2022-12-05T18:47:38Z</dcterms:created>
  <dcterms:modified xsi:type="dcterms:W3CDTF">2024-05-08T16:03:09Z</dcterms:modified>
</cp:coreProperties>
</file>